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https://epmco-my.sharepoint.com/personal/jhon_orozco_zapata_aguasnacionalesepm_com/Documents/COMPARTIDA/Ley 1712/Plan de acción/"/>
    </mc:Choice>
  </mc:AlternateContent>
  <xr:revisionPtr revIDLastSave="0" documentId="8_{B928573D-87D1-49F5-88CB-336D552C156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Plan acción 2022" sheetId="4" r:id="rId1"/>
  </sheets>
  <externalReferences>
    <externalReference r:id="rId2"/>
    <externalReference r:id="rId3"/>
  </externalReferences>
  <definedNames>
    <definedName name="_xlnm._FilterDatabase" localSheetId="0" hidden="1">'Plan acción 2022'!$A$4:$AH$7</definedName>
    <definedName name="EnfasisOb" localSheetId="0">'[1]Listas desplegables'!#REF!</definedName>
    <definedName name="EnfasisOb">'[1]Listas desplegables'!#REF!</definedName>
    <definedName name="Estado" localSheetId="0">'[1]Listas desplegables'!#REF!</definedName>
    <definedName name="Estado">'[1]Listas desplegables'!#REF!</definedName>
    <definedName name="Negocio">[2]Hoja2!$B$3:$B$9</definedName>
    <definedName name="Objestrategicos">'[1]Listas desplegables'!$A$3:$A$14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5" i="4" l="1"/>
  <c r="P7" i="4"/>
  <c r="J7" i="4"/>
  <c r="J9" i="4"/>
  <c r="O9" i="4"/>
  <c r="P9" i="4"/>
  <c r="O6" i="4"/>
  <c r="P6" i="4" s="1"/>
  <c r="O7" i="4" l="1"/>
  <c r="J6" i="4"/>
</calcChain>
</file>

<file path=xl/sharedStrings.xml><?xml version="1.0" encoding="utf-8"?>
<sst xmlns="http://schemas.openxmlformats.org/spreadsheetml/2006/main" count="57" uniqueCount="54">
  <si>
    <t>Presupuesto en Millones de pesos</t>
  </si>
  <si>
    <t xml:space="preserve">Nombre del Proyecto o Plan </t>
  </si>
  <si>
    <t>Clasificación</t>
  </si>
  <si>
    <t>Negocio</t>
  </si>
  <si>
    <t>Descripción</t>
  </si>
  <si>
    <t>Objetivo Estratégico</t>
  </si>
  <si>
    <t>Tipo de presupuesto</t>
  </si>
  <si>
    <t xml:space="preserve">Unidad de medida de avance de la iniciativa </t>
  </si>
  <si>
    <t>Presupuesto
 Millones de $</t>
  </si>
  <si>
    <t>Descripción meta física y presupuestal</t>
  </si>
  <si>
    <t>VP Responsable</t>
  </si>
  <si>
    <t>Inversión</t>
  </si>
  <si>
    <t>Gestión Aguas Residuales</t>
  </si>
  <si>
    <t>Crecer en mercados y negocios</t>
  </si>
  <si>
    <t xml:space="preserve">Meta física
</t>
  </si>
  <si>
    <t>Planta de tratamiento Aguas Residuales Bello</t>
  </si>
  <si>
    <t>Proyecto de Infraestructura</t>
  </si>
  <si>
    <t>La Planta de Tratamiento Aguas Claras EPM es, desde su concepción, una obra de infraestructura sostenible, ambiental y socialmente, enfocado no solo en la construcción de infraestructura para el saneamiento del río Aburrá-Medellín, sino también en generar desarrollos urbanísticos y paisajísticos para la comunidad.</t>
  </si>
  <si>
    <t xml:space="preserve">VP de Agua y Saneamiento </t>
  </si>
  <si>
    <t>Gestión Aguas (potable y residuales)</t>
  </si>
  <si>
    <t>% de avance físico</t>
  </si>
  <si>
    <t xml:space="preserve">VP proyectos e ingeniería </t>
  </si>
  <si>
    <t>Luis Fernando Yepes Sierra</t>
  </si>
  <si>
    <t xml:space="preserve">Responsable </t>
  </si>
  <si>
    <t>Consultoría</t>
  </si>
  <si>
    <t xml:space="preserve">Se realiza la  interventoría  técnica,  ambiental,  social  y  administrativa  a    cuatro  contratos celebrados por EPM de diagnóstico, diseño, construcción y reposición de Redes de Acueducto y Alcantarillado, acometidas y obras accesorias; velando por el  cumplimiento de las obligaciones adquiridas en los contratos, según lo establecido en el anexo técnico, condiciones particulares, especificaciones técnicas, especificaciones  ambientales, sociales, de seguridad y salud en el trabajo, entre otros; a través de una gestión, seguimiento y control oportuno y eficaz. </t>
  </si>
  <si>
    <t>Desarrollar e implementar programas de interventoría de diseños y obras civiles</t>
  </si>
  <si>
    <t>Funcionamiento</t>
  </si>
  <si>
    <t>% de ingreso</t>
  </si>
  <si>
    <t xml:space="preserve">El valor de los entregables o actividades efectivamente ejecutadas y  entregadas por  ANEPM  y  recibidas  a entera satisfacción  por EPM, multiplicado  por los precios unitarios pactados. </t>
  </si>
  <si>
    <t xml:space="preserve">Gestión, seguimiento  y control  de los diseños y las obras civiles; en la cual se realizará la gestión, seguimiento y control  diario,  semanal,  y  mensual  de  los  trabajos  ejecutados en los cuatros contratos de diseño y Obra Civil,  del seguimiento mensual de  calidad, ambiental, social, de aprovisionamientos y suministros, gestión de recursos, riesgos de los cuatro contratos de  diseño y obra  civil e  interventoría,  para  lo  cual  se  elaborarán informes como entregables.
El valor final del acta será el que resulte de multiplicar las actividades efectivamente ejecutadas y  entregadas, por los precios unitarios pactados, el valor de las actividades adicionales y extra que se acuerden; el valor de reconocimientos a que haya lugar y el valor de los reajustes que aplique, cumpliendo con los requisitos necesarios. </t>
  </si>
  <si>
    <t xml:space="preserve">Isabel Cristina Vargas </t>
  </si>
  <si>
    <t>Ejecución del 100% de las actividades del sistema complementario de control de olores y los pendientes y defectos de la PTAR</t>
  </si>
  <si>
    <t>-Ejecución de los contratos para atención de pendientes y defectos resultantes del contrato de obra de la PTAR Aguas Claras.
-Contratación para la instalación de un sistema de control de olores complementario.
-Ingeniería y administración</t>
  </si>
  <si>
    <t xml:space="preserve">-Sistema de control de olores complementario para los tanques de aireación de la PTAR y la planta de secado térmico
-Atención pendientes y defectos PTAR
</t>
  </si>
  <si>
    <t>Meta esperada de la iniciativa - 2022</t>
  </si>
  <si>
    <t>Interventoría contractual, técnica, administrativa, ambiental y social de los contratos de obra civil celebrados por EPM para el diagnóstico, diseño, construcción y reposición de redes de acueducto y alcantarillado, acometidas y obras accesorias, donde EPM presta sus servicios</t>
  </si>
  <si>
    <t>33% de avance en la facturación de la interventoría a un valor actualizado contractual (Contractual + AMB 1: $18.429.114.598,75)</t>
  </si>
  <si>
    <t>Descripción meta física y presupuestal año 2022</t>
  </si>
  <si>
    <t>Operación - Planta de tratamiento Aguas Residuales Bello</t>
  </si>
  <si>
    <t xml:space="preserve">Inversiones en Infraestructura </t>
  </si>
  <si>
    <t>Inversiones en infraestructura necesarias para la correcta operación y mantenimiento de la Planta de tratamiento de Aguas Residuales Aguas Claras EPM</t>
  </si>
  <si>
    <t>Optimizar el desarrollo  de los proyectos</t>
  </si>
  <si>
    <t>Ejecución del 100% de las inversiones</t>
  </si>
  <si>
    <t>Ejecución de contratos de operación, mantenimiento y otras iniciativas</t>
  </si>
  <si>
    <t>Luis Alexander Gonzalez
Roger Valencia
Antonio Quintero</t>
  </si>
  <si>
    <t>- Equipos operación
- Equipos mantenimiento
- Obras para mejorar los procesos de operación</t>
  </si>
  <si>
    <t>Valor ejecutado</t>
  </si>
  <si>
    <t>%ejecutado</t>
  </si>
  <si>
    <t xml:space="preserve">Evaluación </t>
  </si>
  <si>
    <t xml:space="preserve">Se ejecutó el contrato para instalación del respaldo del sistema de control de olores y se puso en condicion operativa
-Se ejecutaron los contratos de pendientes y defectos 
</t>
  </si>
  <si>
    <t>Total Inversiones Planta</t>
  </si>
  <si>
    <t>Ejecución de: 
Viaducto fusible       61,43%
Equipos                        58,36%
Filtración de lodos 17,34%
Medidor de caudal  0%  se llegó a un acuerdo con la autoridad ambiental de no ejecución 
Los démas proyectos se desplazan para 2023</t>
  </si>
  <si>
    <t>Se da cumplimiento a las metas, con cero productos no conformes por parte del cliente. A la fecha el contrato de la Interventoría no cuenta con incumplimientos contractuales ni medidas de apremio, evidenciando una gestión con calidad .
Nota: Se modifica el valor programado ya que se incluyen los recursos adicionales de la AMB 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</si>
</sst>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-&quot;$&quot;* #,##0_-;\-&quot;$&quot;* #,##0_-;_-&quot;$&quot;* &quot;-&quot;??_-;_-@_-"/>
    <numFmt numFmtId="166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2" borderId="0" xfId="0" applyFont="1" applyFill="1" applyAlignment="1">
      <alignment horizontal="justify" vertical="top" wrapText="1"/>
    </xf>
    <xf numFmtId="164" fontId="3" fillId="0" borderId="0" xfId="2" applyFont="1" applyFill="1" applyAlignment="1">
      <alignment horizontal="justify" vertical="top" wrapText="1"/>
    </xf>
    <xf numFmtId="164" fontId="2" fillId="0" borderId="0" xfId="2" applyFont="1" applyAlignment="1">
      <alignment horizontal="justify" vertical="top" wrapText="1"/>
    </xf>
    <xf numFmtId="0" fontId="3" fillId="0" borderId="0" xfId="0" applyFont="1" applyFill="1" applyAlignment="1">
      <alignment horizontal="justify" vertical="top" wrapText="1"/>
    </xf>
    <xf numFmtId="0" fontId="2" fillId="0" borderId="0" xfId="0" applyFont="1" applyAlignment="1">
      <alignment horizontal="justify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Fill="1" applyAlignment="1">
      <alignment horizontal="center" vertical="top" wrapText="1"/>
    </xf>
    <xf numFmtId="164" fontId="3" fillId="0" borderId="0" xfId="2" applyFont="1" applyFill="1" applyAlignment="1">
      <alignment horizontal="center" vertical="top" wrapText="1"/>
    </xf>
    <xf numFmtId="164" fontId="2" fillId="0" borderId="0" xfId="2" applyFont="1" applyAlignment="1">
      <alignment horizontal="center" vertical="top" wrapText="1"/>
    </xf>
    <xf numFmtId="0" fontId="5" fillId="2" borderId="0" xfId="0" applyFont="1" applyFill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3" fillId="0" borderId="0" xfId="0" applyFont="1" applyFill="1" applyAlignment="1">
      <alignment horizontal="left" vertical="top" wrapText="1"/>
    </xf>
    <xf numFmtId="165" fontId="5" fillId="0" borderId="1" xfId="2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3" fontId="3" fillId="3" borderId="1" xfId="0" applyNumberFormat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9" fontId="5" fillId="0" borderId="1" xfId="1" applyNumberFormat="1" applyFont="1" applyFill="1" applyBorder="1" applyAlignment="1">
      <alignment horizontal="center" vertical="center" wrapText="1"/>
    </xf>
    <xf numFmtId="49" fontId="5" fillId="0" borderId="1" xfId="2" applyNumberFormat="1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9" fontId="5" fillId="0" borderId="1" xfId="3" applyFont="1" applyFill="1" applyBorder="1" applyAlignment="1">
      <alignment horizontal="center" vertical="center" wrapText="1"/>
    </xf>
    <xf numFmtId="4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top" wrapText="1"/>
    </xf>
    <xf numFmtId="166" fontId="5" fillId="2" borderId="1" xfId="1" applyNumberFormat="1" applyFont="1" applyFill="1" applyBorder="1" applyAlignment="1">
      <alignment vertical="center" wrapText="1"/>
    </xf>
    <xf numFmtId="10" fontId="5" fillId="2" borderId="1" xfId="3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top" wrapText="1"/>
    </xf>
    <xf numFmtId="10" fontId="2" fillId="2" borderId="0" xfId="3" applyNumberFormat="1" applyFont="1" applyFill="1" applyAlignment="1">
      <alignment horizontal="center" vertical="top" wrapText="1"/>
    </xf>
    <xf numFmtId="166" fontId="2" fillId="2" borderId="0" xfId="0" applyNumberFormat="1" applyFont="1" applyFill="1" applyAlignment="1">
      <alignment horizontal="center" vertical="top" wrapText="1"/>
    </xf>
    <xf numFmtId="9" fontId="2" fillId="0" borderId="0" xfId="0" applyNumberFormat="1" applyFont="1" applyAlignment="1">
      <alignment horizontal="center" vertical="top" wrapText="1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jalejandro\DIRECCI&#211;N%20PLANEACI&#211;N%20AGUA%20Y%20SANEAMIENTO\Presupuesto%202019\Plan%20de%20acci&#243;n\Plan%20de%20Acci&#243;n%202019%20para%20seguimient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buritim\AppData\Local\Microsoft\Windows\INetCache\Content.Outlook\ET9K2X6K\Plan%20de%20Acci&#243;n%202019_VPE%20PeI_Enero_V3.0_DPEC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eamientos"/>
      <sheetName val="Plan acción 2019 Contraloría"/>
      <sheetName val="Plan acción 2019 O I"/>
      <sheetName val="C R 1027"/>
      <sheetName val="C R 1064"/>
      <sheetName val="C R 1033"/>
      <sheetName val="C R 1040"/>
      <sheetName val="C R 1053"/>
      <sheetName val="C R 1054"/>
      <sheetName val="C R 1056"/>
      <sheetName val="C R 1057"/>
      <sheetName val="C R 1066"/>
      <sheetName val="Listas desplegables"/>
      <sheetName val="Reporte 2018 (contraloría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">
          <cell r="A3" t="str">
            <v>Incrementar el valor   para los grupos de interés.  </v>
          </cell>
        </row>
        <row r="4">
          <cell r="A4" t="str">
            <v>Crecer en mercados y negocios</v>
          </cell>
        </row>
        <row r="5">
          <cell r="A5" t="str">
            <v>Atender integralmente al cliente/usuario  entregando servicios con calidad</v>
          </cell>
        </row>
        <row r="6">
          <cell r="A6" t="str">
            <v>Armonizar las relaciones con los grupos de interés externos</v>
          </cell>
        </row>
        <row r="7">
          <cell r="A7" t="str">
            <v>Asegurar el flujo de caja requerido</v>
          </cell>
        </row>
        <row r="8">
          <cell r="A8" t="str">
            <v>Optimizar los procesos</v>
          </cell>
        </row>
        <row r="9">
          <cell r="A9" t="str">
            <v>Evaluar y gestionar la seguridad operacional</v>
          </cell>
        </row>
        <row r="10">
          <cell r="A10" t="str">
            <v>Optimizar el desarrollo de los proyectos</v>
          </cell>
        </row>
        <row r="11">
          <cell r="A11" t="str">
            <v>Desarrollar las capacidades organizacionales</v>
          </cell>
        </row>
        <row r="12">
          <cell r="A12" t="str">
            <v>Lograr la transformación cultural</v>
          </cell>
        </row>
      </sheetData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</sheetNames>
    <sheetDataSet>
      <sheetData sheetId="0" refreshError="1"/>
      <sheetData sheetId="1">
        <row r="3">
          <cell r="B3" t="str">
            <v>Distribución</v>
          </cell>
        </row>
        <row r="4">
          <cell r="B4" t="str">
            <v xml:space="preserve">Transmisión </v>
          </cell>
        </row>
        <row r="5">
          <cell r="B5" t="str">
            <v>Transmisión/Distribución</v>
          </cell>
        </row>
        <row r="6">
          <cell r="B6" t="str">
            <v>Gestión Aguas Residuales</v>
          </cell>
        </row>
        <row r="7">
          <cell r="B7" t="str">
            <v>Provisión Aguas</v>
          </cell>
        </row>
        <row r="8">
          <cell r="B8" t="str">
            <v>Provisión Aguas/Gestión Aguas Residuales</v>
          </cell>
        </row>
        <row r="9">
          <cell r="B9" t="str">
            <v>Gas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showGridLines="0" tabSelected="1" topLeftCell="G1" zoomScale="90" zoomScaleNormal="90" zoomScaleSheetLayoutView="86" workbookViewId="0">
      <pane ySplit="4" topLeftCell="A5" activePane="bottomLeft" state="frozen"/>
      <selection activeCell="F1" sqref="F1"/>
      <selection pane="bottomLeft" activeCell="I7" sqref="I7"/>
    </sheetView>
  </sheetViews>
  <sheetFormatPr baseColWidth="10" defaultColWidth="45.85546875" defaultRowHeight="11.25" x14ac:dyDescent="0.25"/>
  <cols>
    <col min="1" max="1" width="23.5703125" style="10" customWidth="1"/>
    <col min="2" max="2" width="11.140625" style="4" customWidth="1"/>
    <col min="3" max="3" width="12.140625" style="4" customWidth="1"/>
    <col min="4" max="4" width="63.5703125" style="9" customWidth="1"/>
    <col min="5" max="5" width="19.42578125" style="10" customWidth="1"/>
    <col min="6" max="6" width="21.5703125" style="9" customWidth="1"/>
    <col min="7" max="7" width="9.85546875" style="4" customWidth="1"/>
    <col min="8" max="8" width="15.140625" style="4" customWidth="1"/>
    <col min="9" max="9" width="10.42578125" style="4" customWidth="1"/>
    <col min="10" max="10" width="12.140625" style="13" customWidth="1"/>
    <col min="11" max="11" width="33.85546875" style="7" customWidth="1"/>
    <col min="12" max="12" width="12.42578125" style="4" customWidth="1"/>
    <col min="13" max="13" width="60" style="5" customWidth="1"/>
    <col min="14" max="14" width="25" style="3" customWidth="1"/>
    <col min="15" max="15" width="13.28515625" style="3" customWidth="1"/>
    <col min="16" max="16" width="11.42578125" style="3" customWidth="1"/>
    <col min="17" max="17" width="34" style="3" customWidth="1"/>
    <col min="18" max="34" width="45.85546875" style="3"/>
    <col min="35" max="16384" width="45.85546875" style="4"/>
  </cols>
  <sheetData>
    <row r="1" spans="1:34" x14ac:dyDescent="0.25">
      <c r="A1" s="33"/>
      <c r="B1" s="33"/>
      <c r="C1" s="11"/>
      <c r="E1" s="16"/>
      <c r="F1" s="8"/>
      <c r="G1" s="11"/>
      <c r="H1" s="11"/>
      <c r="I1" s="11"/>
      <c r="J1" s="12"/>
      <c r="K1" s="6"/>
    </row>
    <row r="2" spans="1:34" x14ac:dyDescent="0.25">
      <c r="A2" s="34" t="s">
        <v>0</v>
      </c>
      <c r="B2" s="34"/>
      <c r="C2" s="15"/>
      <c r="D2" s="8"/>
      <c r="E2" s="16"/>
      <c r="F2" s="8"/>
      <c r="G2" s="11"/>
      <c r="H2" s="11"/>
      <c r="I2" s="11"/>
      <c r="K2" s="6"/>
    </row>
    <row r="3" spans="1:34" x14ac:dyDescent="0.25">
      <c r="A3" s="18"/>
      <c r="B3" s="18"/>
      <c r="C3" s="18"/>
      <c r="D3" s="18"/>
      <c r="E3" s="18"/>
      <c r="F3" s="18"/>
      <c r="G3" s="18"/>
      <c r="H3" s="18"/>
      <c r="I3" s="35">
        <v>2022</v>
      </c>
      <c r="J3" s="35"/>
      <c r="K3" s="36"/>
      <c r="L3" s="18"/>
      <c r="M3" s="19"/>
      <c r="N3" s="19"/>
    </row>
    <row r="4" spans="1:34" s="1" customFormat="1" ht="27.75" customHeight="1" x14ac:dyDescent="0.25">
      <c r="A4" s="20" t="s">
        <v>1</v>
      </c>
      <c r="B4" s="20" t="s">
        <v>2</v>
      </c>
      <c r="C4" s="20" t="s">
        <v>3</v>
      </c>
      <c r="D4" s="20" t="s">
        <v>4</v>
      </c>
      <c r="E4" s="20" t="s">
        <v>5</v>
      </c>
      <c r="F4" s="20" t="s">
        <v>35</v>
      </c>
      <c r="G4" s="20" t="s">
        <v>6</v>
      </c>
      <c r="H4" s="20" t="s">
        <v>7</v>
      </c>
      <c r="I4" s="21" t="s">
        <v>14</v>
      </c>
      <c r="J4" s="21" t="s">
        <v>8</v>
      </c>
      <c r="K4" s="21" t="s">
        <v>9</v>
      </c>
      <c r="L4" s="20" t="s">
        <v>10</v>
      </c>
      <c r="M4" s="21" t="s">
        <v>38</v>
      </c>
      <c r="N4" s="21" t="s">
        <v>23</v>
      </c>
      <c r="O4" s="21" t="s">
        <v>47</v>
      </c>
      <c r="P4" s="21" t="s">
        <v>48</v>
      </c>
      <c r="Q4" s="21" t="s">
        <v>49</v>
      </c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s="14" customFormat="1" ht="83.25" customHeight="1" x14ac:dyDescent="0.25">
      <c r="A5" s="24" t="s">
        <v>15</v>
      </c>
      <c r="B5" s="27" t="s">
        <v>16</v>
      </c>
      <c r="C5" s="24" t="s">
        <v>12</v>
      </c>
      <c r="D5" s="25" t="s">
        <v>17</v>
      </c>
      <c r="E5" s="32" t="s">
        <v>13</v>
      </c>
      <c r="F5" s="25" t="s">
        <v>32</v>
      </c>
      <c r="G5" s="24" t="s">
        <v>11</v>
      </c>
      <c r="H5" s="24" t="s">
        <v>20</v>
      </c>
      <c r="I5" s="22">
        <v>1</v>
      </c>
      <c r="J5" s="17">
        <v>29439</v>
      </c>
      <c r="K5" s="23" t="s">
        <v>33</v>
      </c>
      <c r="L5" s="24" t="s">
        <v>21</v>
      </c>
      <c r="M5" s="23" t="s">
        <v>34</v>
      </c>
      <c r="N5" s="24" t="s">
        <v>22</v>
      </c>
      <c r="O5" s="37">
        <v>26265</v>
      </c>
      <c r="P5" s="38">
        <f>O5/J5</f>
        <v>0.89218383776622845</v>
      </c>
      <c r="Q5" s="29" t="s">
        <v>50</v>
      </c>
    </row>
    <row r="6" spans="1:34" s="14" customFormat="1" ht="99" customHeight="1" x14ac:dyDescent="0.25">
      <c r="A6" s="27" t="s">
        <v>39</v>
      </c>
      <c r="B6" s="27" t="s">
        <v>40</v>
      </c>
      <c r="C6" s="24" t="s">
        <v>12</v>
      </c>
      <c r="D6" s="25" t="s">
        <v>41</v>
      </c>
      <c r="E6" s="25" t="s">
        <v>42</v>
      </c>
      <c r="F6" s="32" t="s">
        <v>43</v>
      </c>
      <c r="G6" s="24" t="s">
        <v>11</v>
      </c>
      <c r="H6" s="24"/>
      <c r="I6" s="22">
        <v>1</v>
      </c>
      <c r="J6" s="17">
        <f>44730-J5</f>
        <v>15291</v>
      </c>
      <c r="K6" s="23" t="s">
        <v>44</v>
      </c>
      <c r="L6" s="24" t="s">
        <v>18</v>
      </c>
      <c r="M6" s="23" t="s">
        <v>46</v>
      </c>
      <c r="N6" s="24" t="s">
        <v>45</v>
      </c>
      <c r="O6" s="37">
        <f>1136+3684+1242+348</f>
        <v>6410</v>
      </c>
      <c r="P6" s="38">
        <f>O6/J6</f>
        <v>0.41920083709371525</v>
      </c>
      <c r="Q6" s="39" t="s">
        <v>52</v>
      </c>
    </row>
    <row r="7" spans="1:34" s="31" customFormat="1" ht="123.75" x14ac:dyDescent="0.25">
      <c r="A7" s="28" t="s">
        <v>36</v>
      </c>
      <c r="B7" s="27" t="s">
        <v>24</v>
      </c>
      <c r="C7" s="24" t="s">
        <v>19</v>
      </c>
      <c r="D7" s="29" t="s">
        <v>25</v>
      </c>
      <c r="E7" s="30" t="s">
        <v>26</v>
      </c>
      <c r="F7" s="29" t="s">
        <v>37</v>
      </c>
      <c r="G7" s="30" t="s">
        <v>27</v>
      </c>
      <c r="H7" s="30" t="s">
        <v>28</v>
      </c>
      <c r="I7" s="26">
        <v>1</v>
      </c>
      <c r="J7" s="17">
        <f>6353685960/1000000</f>
        <v>6353.6859599999998</v>
      </c>
      <c r="K7" s="23" t="s">
        <v>29</v>
      </c>
      <c r="L7" s="30" t="s">
        <v>18</v>
      </c>
      <c r="M7" s="29" t="s">
        <v>30</v>
      </c>
      <c r="N7" s="30" t="s">
        <v>31</v>
      </c>
      <c r="O7" s="37">
        <f>6340291003/1000000</f>
        <v>6340.2910030000003</v>
      </c>
      <c r="P7" s="38">
        <f>O7/J7</f>
        <v>0.99789178170209725</v>
      </c>
      <c r="Q7" s="28" t="s">
        <v>53</v>
      </c>
    </row>
    <row r="9" spans="1:34" x14ac:dyDescent="0.25">
      <c r="I9" s="42">
        <v>1</v>
      </c>
      <c r="J9" s="13">
        <f>+J5+J6</f>
        <v>44730</v>
      </c>
      <c r="K9" s="7" t="s">
        <v>51</v>
      </c>
      <c r="O9" s="41">
        <f>+O5+O6</f>
        <v>32675</v>
      </c>
      <c r="P9" s="40">
        <f>+(O5+O6)/(J5+J6)</f>
        <v>0.73049407556449808</v>
      </c>
    </row>
  </sheetData>
  <mergeCells count="3">
    <mergeCell ref="A1:B1"/>
    <mergeCell ref="A2:B2"/>
    <mergeCell ref="I3:K3"/>
  </mergeCells>
  <dataValidations count="2">
    <dataValidation type="list" allowBlank="1" showInputMessage="1" showErrorMessage="1" sqref="C5:C6" xr:uid="{00000000-0002-0000-0000-000000000000}">
      <formula1>Negocio</formula1>
    </dataValidation>
    <dataValidation type="list" showInputMessage="1" showErrorMessage="1" prompt="Seleccione el objetivo Estratégico sobre el cual se produce el mayor impacto al ejecutar el proyecto o Plan de mejora de procesos, teniendo en cuenta la descripción de cada objetivo." sqref="E5" xr:uid="{00000000-0002-0000-0000-000001000000}">
      <formula1>Objestrategicos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6E0CB43E7819048A59CBC907AC07B58" ma:contentTypeVersion="8" ma:contentTypeDescription="Crear nuevo documento." ma:contentTypeScope="" ma:versionID="efe2730e2c44aca94463aa17ff8fd698">
  <xsd:schema xmlns:xsd="http://www.w3.org/2001/XMLSchema" xmlns:xs="http://www.w3.org/2001/XMLSchema" xmlns:p="http://schemas.microsoft.com/office/2006/metadata/properties" xmlns:ns3="c43d43f0-1636-452a-963d-9065893c4afa" targetNamespace="http://schemas.microsoft.com/office/2006/metadata/properties" ma:root="true" ma:fieldsID="65a6a9193359bbd369b554e14987d666" ns3:_="">
    <xsd:import namespace="c43d43f0-1636-452a-963d-9065893c4af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EventHashCode" minOccurs="0"/>
                <xsd:element ref="ns3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3d43f0-1636-452a-963d-9065893c4a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2DF19A3-CB8D-4913-AF9E-71B3A9FC3D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3d43f0-1636-452a-963d-9065893c4a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AD1C282-8D38-483B-9B39-A322F9727505}">
  <ds:schemaRefs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c43d43f0-1636-452a-963d-9065893c4afa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CB04A34E-FDA8-4D7B-A911-355E66E92E3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acción 2022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EPM</dc:creator>
  <cp:lastModifiedBy>JHON JAIRO OROZCO ZAPATA</cp:lastModifiedBy>
  <cp:revision>0</cp:revision>
  <dcterms:created xsi:type="dcterms:W3CDTF">2019-01-21T16:45:23Z</dcterms:created>
  <dcterms:modified xsi:type="dcterms:W3CDTF">2023-01-31T20:13:06Z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y_tag_name">
    <vt:lpwstr>MetaClean sync </vt:lpwstr>
  </property>
  <property fmtid="{D5CDD505-2E9C-101B-9397-08002B2CF9AE}" pid="3" name="ContentTypeId">
    <vt:lpwstr>0x01010046E0CB43E7819048A59CBC907AC07B58</vt:lpwstr>
  </property>
  <property fmtid="{D5CDD505-2E9C-101B-9397-08002B2CF9AE}" pid="4" name="MSIP_Label_666bb131-2344-48ed-84db-fe1e84a9fae2_Enabled">
    <vt:lpwstr>true</vt:lpwstr>
  </property>
  <property fmtid="{D5CDD505-2E9C-101B-9397-08002B2CF9AE}" pid="5" name="MSIP_Label_666bb131-2344-48ed-84db-fe1e84a9fae2_SetDate">
    <vt:lpwstr>2022-05-10T15:21:31Z</vt:lpwstr>
  </property>
  <property fmtid="{D5CDD505-2E9C-101B-9397-08002B2CF9AE}" pid="6" name="MSIP_Label_666bb131-2344-48ed-84db-fe1e84a9fae2_Method">
    <vt:lpwstr>Standard</vt:lpwstr>
  </property>
  <property fmtid="{D5CDD505-2E9C-101B-9397-08002B2CF9AE}" pid="7" name="MSIP_Label_666bb131-2344-48ed-84db-fe1e84a9fae2_Name">
    <vt:lpwstr>666bb131-2344-48ed-84db-fe1e84a9fae2</vt:lpwstr>
  </property>
  <property fmtid="{D5CDD505-2E9C-101B-9397-08002B2CF9AE}" pid="8" name="MSIP_Label_666bb131-2344-48ed-84db-fe1e84a9fae2_SiteId">
    <vt:lpwstr>bf1ce8b5-5d39-4bc5-ad6e-07b3e4d7d67a</vt:lpwstr>
  </property>
  <property fmtid="{D5CDD505-2E9C-101B-9397-08002B2CF9AE}" pid="9" name="MSIP_Label_666bb131-2344-48ed-84db-fe1e84a9fae2_ActionId">
    <vt:lpwstr>0f636dac-b6f4-450d-9bae-6996cc554dc4</vt:lpwstr>
  </property>
  <property fmtid="{D5CDD505-2E9C-101B-9397-08002B2CF9AE}" pid="10" name="MSIP_Label_666bb131-2344-48ed-84db-fe1e84a9fae2_ContentBits">
    <vt:lpwstr>0</vt:lpwstr>
  </property>
</Properties>
</file>