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Users\mgonzahe\AppData\Local\Microsoft\Windows\INetCache\Content.Outlook\BELMI4BH\"/>
    </mc:Choice>
  </mc:AlternateContent>
  <xr:revisionPtr revIDLastSave="0" documentId="13_ncr:1_{E316FEF1-1249-48BE-80E5-28DC79EAD68F}" xr6:coauthVersionLast="47" xr6:coauthVersionMax="47" xr10:uidLastSave="{00000000-0000-0000-0000-000000000000}"/>
  <bookViews>
    <workbookView xWindow="-108" yWindow="-108" windowWidth="23256" windowHeight="12456" xr2:uid="{00000000-000D-0000-FFFF-FFFF00000000}"/>
  </bookViews>
  <sheets>
    <sheet name="Conclusiones" sheetId="30" r:id="rId1"/>
    <sheet name="Hoja1" sheetId="28"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BD">#REF!</definedName>
    <definedName name="\BJ">#REF!</definedName>
    <definedName name="\BP">#REF!</definedName>
    <definedName name="\c">[1]BDATOS!#REF!</definedName>
    <definedName name="\CA">#REF!</definedName>
    <definedName name="\i">#REF!</definedName>
    <definedName name="\m">#REF!</definedName>
    <definedName name="__123Graph_AC86W2CE" hidden="1">[2]WIZ!$G$19:$G$30</definedName>
    <definedName name="__123Graph_AC86W2ROLL" hidden="1">[2]WIZ!$F$19:$F$30</definedName>
    <definedName name="__123Graph_AC86W3CE" hidden="1">[2]WIZ!$J$19:$J$30</definedName>
    <definedName name="__123Graph_AC86W3ROLL" hidden="1">[2]WIZ!$I$19:$I$30</definedName>
    <definedName name="__123Graph_B" hidden="1">[2]WIZ!$G$32:$G$43</definedName>
    <definedName name="__123Graph_BC86W2CE" hidden="1">[2]WIZ!$G$32:$G$43</definedName>
    <definedName name="__123Graph_BC86W2ROLL" hidden="1">[2]WIZ!$F$32:$F$43</definedName>
    <definedName name="__123Graph_BC86W3CE" hidden="1">[2]WIZ!$J$32:$J$43</definedName>
    <definedName name="__123Graph_BC86W3ROLL" hidden="1">[2]WIZ!$I$32:$I$43</definedName>
    <definedName name="__123Graph_LBL_A" hidden="1">[2]WIZ!$G$19:$G$30</definedName>
    <definedName name="__123Graph_LBL_AC86W2CE" hidden="1">[2]WIZ!$G$19:$G$30</definedName>
    <definedName name="__123Graph_LBL_AC86W2ROLL" hidden="1">[2]WIZ!$F$19:$F$30</definedName>
    <definedName name="__123Graph_LBL_AC86W3CE" hidden="1">[2]WIZ!$J$19:$J$30</definedName>
    <definedName name="__123Graph_LBL_AC86W3ROLL" hidden="1">[2]WIZ!$I$19:$I$30</definedName>
    <definedName name="__123Graph_LBL_B" hidden="1">[2]WIZ!$G$32:$G$43</definedName>
    <definedName name="__123Graph_LBL_BC86W2CE" hidden="1">[2]WIZ!$G$32:$G$43</definedName>
    <definedName name="__123Graph_LBL_BC86W2ROLL" hidden="1">[2]WIZ!$F$32:$F$43</definedName>
    <definedName name="__123Graph_LBL_BC86W3CE" hidden="1">[2]WIZ!$J$32:$J$43</definedName>
    <definedName name="__123Graph_LBL_BC86W3ROLL" hidden="1">[2]WIZ!$I$32:$I$43</definedName>
    <definedName name="__123Graph_X" hidden="1">[2]WIZ!$B$19:$B$30</definedName>
    <definedName name="__123Graph_XC86W2CE" hidden="1">[2]WIZ!$B$19:$B$30</definedName>
    <definedName name="__123Graph_XC86W2ROLL" hidden="1">[2]WIZ!$B$19:$B$30</definedName>
    <definedName name="__123Graph_XC86W3CE" hidden="1">[2]WIZ!$B$19:$B$30</definedName>
    <definedName name="__123Graph_XC86W3ROLL" hidden="1">[2]WIZ!$B$19:$B$30</definedName>
    <definedName name="_1__123Graph_AC86W_2" hidden="1">[2]WIZ!$F$19:$F$30</definedName>
    <definedName name="_10__123Graph_LBL_BC86W_2" hidden="1">[2]WIZ!$F$32:$F$43</definedName>
    <definedName name="_11__123Graph_LBL_BC86W30" hidden="1">[2]WIZ!$AE$32:$AE$43</definedName>
    <definedName name="_12__123Graph_LBL_BC86W90" hidden="1">[2]WIZ!$AF$32:$AF$43</definedName>
    <definedName name="_13__123Graph_XC86W30" hidden="1">[2]WIZ!$B$19:$B$30</definedName>
    <definedName name="_14__123Graph_XC86W90" hidden="1">[2]WIZ!$B$19:$B$30</definedName>
    <definedName name="_2__123Graph_AC86W30" hidden="1">[2]WIZ!$AE$19:$AE$30</definedName>
    <definedName name="_296">'[3]384-Acciones Corporacion'!#REF!</definedName>
    <definedName name="_3__123Graph_AC86W90" hidden="1">[2]WIZ!$AF$19:$AF$30</definedName>
    <definedName name="_304">'[3]384-Acciones Corporacion'!#REF!</definedName>
    <definedName name="_312">'[3]384-Acciones Corporacion'!#REF!</definedName>
    <definedName name="_320">'[3]384-Acciones Corporacion'!#REF!</definedName>
    <definedName name="_336">'[3]384-Acciones Corporacion'!#REF!</definedName>
    <definedName name="_344">'[3]384-Acciones Corporacion'!#REF!</definedName>
    <definedName name="_352">'[3]384-Acciones Corporacion'!#REF!</definedName>
    <definedName name="_4__123Graph_BC86W_2" hidden="1">[2]WIZ!$F$32:$F$43</definedName>
    <definedName name="_5__123Graph_BC86W30" hidden="1">[2]WIZ!$AE$32:$AE$43</definedName>
    <definedName name="_522">'[3]384-Acciones Corporacion'!#REF!</definedName>
    <definedName name="_530">'[3]384-Acciones Corporacion'!#REF!</definedName>
    <definedName name="_546">'[3]384-Acciones Corporacion'!#REF!</definedName>
    <definedName name="_554">'[3]384-Acciones Corporacion'!#REF!</definedName>
    <definedName name="_562">'[3]384-Acciones Corporacion'!#REF!</definedName>
    <definedName name="_6__123Graph_BC86W90" hidden="1">[2]WIZ!$AF$32:$AF$43</definedName>
    <definedName name="_7__123Graph_LBL_AC86W_2" hidden="1">[2]WIZ!$F$19:$F$30</definedName>
    <definedName name="_8__123Graph_LBL_AC86W30" hidden="1">[2]WIZ!$AE$19:$AE$30</definedName>
    <definedName name="_9__123Graph_LBL_AC86W90" hidden="1">[2]WIZ!$AF$19:$AF$30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0" hidden="1">Conclusiones!$A$14:$T$14</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'[4]B.BTA.S.VALORES'!#REF!</definedName>
    <definedName name="_Sort" hidden="1">#REF!</definedName>
    <definedName name="A">[5]oficial!$A$1:$H$160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'[6]Oper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localSheetId="0" hidden="1">{"'para SB'!$A$1420:$F$1479"}</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[1]BDATOS!#REF!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[1]BDATOS!#REF!</definedName>
    <definedName name="conotros">#REF!</definedName>
    <definedName name="Contagio030">SUMIF([7]DATA1!$B$1:$B$65536,[8]Octubre!$C1,[7]DATA1!XFA$1:XFA$65536)</definedName>
    <definedName name="Contagio060">SUMIF([7]DATA1!$B$1:$B$65536,[8]Octubre!$C1,[7]DATA1!XFA$1:XFA$65536)</definedName>
    <definedName name="Contagio090">SUMIF([7]DATA1!$B$1:$B$65536,[8]Octubre!$C1,[7]DATA1!XFA$1:XFA$65536)</definedName>
    <definedName name="Contagio120">SUMIF([7]DATA1!$B$1:$B$65536,[8]Octubre!$C1,[7]DATA1!XFA$1:XFA$65536)</definedName>
    <definedName name="Contagio150">SUMIF([7]DATA1!$B$1:$B$65536,[8]Octubre!$C1,[7]DATA1!XFA$1:XFA$65536)</definedName>
    <definedName name="Contagio180">SUMIF([7]DATA1!$B$1:$B$65536,[8]Octubre!$C1,[7]DATA1!XFA$1:XFA$65536)</definedName>
    <definedName name="ContAverage">[9]!ContAverage</definedName>
    <definedName name="CORDEN">#REF!</definedName>
    <definedName name="CREDITO">[10]oficial!$H$1:$H$160</definedName>
    <definedName name="CUENTA96">#REF!</definedName>
    <definedName name="Cuentas">[11]Cuentas!$B$3:$E$41</definedName>
    <definedName name="d">[12]Cuentas!$B$3:$E$42</definedName>
    <definedName name="DEBITO">[10]oficial!$G$1:$G$160</definedName>
    <definedName name="dfsd">SUMIF([7]DATA1!$B$1:$B$65536,[8]Octubre!$C1,[7]DATA1!K$1:K$65536)</definedName>
    <definedName name="Div" hidden="1">'[4]B.BTA.S.VALORES'!#REF!</definedName>
    <definedName name="Divide">#REF!</definedName>
    <definedName name="doce">'[13]Anexo-Participaciones Dic-11'!$E$22</definedName>
    <definedName name="ELIEXTRA">'[14]ELIMINA EXT'!$A$3:$Y$217</definedName>
    <definedName name="ELIFIL">[14]ELIMINA!$A$4:$AM$231</definedName>
    <definedName name="ELIMEXT">#REF!</definedName>
    <definedName name="ELIMINA">#REF!</definedName>
    <definedName name="entidades">#REF!</definedName>
    <definedName name="EPIANDES">#REF!</definedName>
    <definedName name="ESCRIBA">[1]BDATOS!#REF!</definedName>
    <definedName name="ESTADOS_FINANCIEROS_A_PROCESAR">#REF!</definedName>
    <definedName name="ESTCAM">#REF!</definedName>
    <definedName name="ET">#REF!</definedName>
    <definedName name="FailureActual">[9]!FailureActual</definedName>
    <definedName name="FailurePlan">[9]!FailurePlan</definedName>
    <definedName name="FILEXT">[14]FILIALEXT!$A$1:$L$4091</definedName>
    <definedName name="FILIAL">[14]FILIAL!$A$3:$AE$5414</definedName>
    <definedName name="FleetAdj">[9]!FleetAdj</definedName>
    <definedName name="FleetNoAdj">[9]!FleetNoAdj</definedName>
    <definedName name="GastosRegionales_Monto">'[15]Gastos regionales'!$G$8:$G$47</definedName>
    <definedName name="gorr">"Botón 17"</definedName>
    <definedName name="HTML_CodePage" hidden="1">1252</definedName>
    <definedName name="HTML_Control" localSheetId="0" hidden="1">{"'para SB'!$A$1420:$F$1479"}</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[16]!LLPModel</definedName>
    <definedName name="MATRIZ">[17]MATRIZ!$A$7:$BY$4664</definedName>
    <definedName name="MC.PL_Cuentas">#REF!</definedName>
    <definedName name="MC.PL_Monto">#REF!</definedName>
    <definedName name="MESANT">#REF!</definedName>
    <definedName name="MESES">'[18]7'!$AL$3:$AL$7</definedName>
    <definedName name="MESHOY">#REF!</definedName>
    <definedName name="Mora030">SUMIF([7]DATA1!$B$1:$B$65536,[8]Octubre!$C1,[7]DATA1!XFA$1:XFA$65536)</definedName>
    <definedName name="Mora060">SUMIF([7]DATA1!$B$1:$B$65536,[8]Octubre!$C1,[7]DATA1!XFA$1:XFA$65536)</definedName>
    <definedName name="Mora090">SUMIF([7]DATA1!$B$1:$B$65536,[8]Octubre!$C1,[7]DATA1!XFA$1:XFA$65536)</definedName>
    <definedName name="Mora120">SUMIF([7]DATA1!$B$1:$B$65536,[8]Octubre!$C1,[7]DATA1!XFA$1:XFA$65536)</definedName>
    <definedName name="Mora150">SUMIF([7]DATA1!$B$1:$B$65536,[8]Octubre!$C1,[7]DATA1!XFA$1:XFA$65536)</definedName>
    <definedName name="Mora180">SUMIF([7]DATA1!$B$1:$B$65536,[8]Octubre!$C1,[7]DATA1!XFA$1:XFA$65536)</definedName>
    <definedName name="MultiSelectNames">#REF!</definedName>
    <definedName name="Nivel">#REF!</definedName>
    <definedName name="NOPUC">#REF!</definedName>
    <definedName name="OFI">[10]oficial!$A$1:$H$160</definedName>
    <definedName name="ORDEN1">#REF!</definedName>
    <definedName name="ORDEN2">#REF!</definedName>
    <definedName name="ORDEN3">#REF!</definedName>
    <definedName name="ORDEN4">#REF!</definedName>
    <definedName name="ORDEN5">#REF!</definedName>
    <definedName name="ORDEN6">#REF!</definedName>
    <definedName name="p">'[19]Participación Accionaria Junio '!$K$11</definedName>
    <definedName name="PAS">#REF!</definedName>
    <definedName name="PAT">#REF!</definedName>
    <definedName name="Pcnt.Competencia">IF([20]Resumen!B1&gt;0.01,IF([20]Resumen!XFD1&gt;0.01,[20]Resumen!XFD1/[20]Resumen!B1,0),0)</definedName>
    <definedName name="Pcnt.COMSAL">IF([20]Resumen!D1&gt;0.01,IF([20]Resumen!XFD1&gt;0.01,[20]Resumen!XFD1/[20]Resumen!D1,0),0)</definedName>
    <definedName name="PL.120_Cuentas">'[21]Time Deposits (PL.120)'!$C$7:$C$10</definedName>
    <definedName name="PL.120_Monto">'[21]Time Deposits (PL.120)'!$E$7:$E$10</definedName>
    <definedName name="PL.501_Cuentas">'[15]Swap Gain MtM (PL.501)'!$C$7:$C$12</definedName>
    <definedName name="PL.501_Monto">'[15]Swap Gain MtM (PL.501)'!$E$7:$E$12</definedName>
    <definedName name="PL.502_Cuentas">'[15]Gain on Sale of OREOs (PL.502)'!$C$7:$C$9</definedName>
    <definedName name="PL.502_Monto">'[15]Gain on Sale of OREOs (PL.502)'!$E$7:$E$9</definedName>
    <definedName name="PL.505_Monto">'[15]Other Income (PL.505)'!$E$8:$E$39</definedName>
    <definedName name="PL.581_Cuentas">'[15]Other Compensation (PL.581)'!$C$7:$C$19</definedName>
    <definedName name="PL.581_Monto">'[15]Other Compensation (PL.581)'!$E$7:$E$19</definedName>
    <definedName name="PL.601_Cuentas">'[15]Other Comp Benefits (PL.601)'!$C$7:$C$19</definedName>
    <definedName name="PL.601_Monto">'[15]Other Comp Benefits (PL.601)'!$E$7:$E$19</definedName>
    <definedName name="PL.621_Cuentas">'[15]Rents Build &amp; Park (PL.621)'!$C$7:$C$10</definedName>
    <definedName name="PL.621_Monto">'[15]Rents Build &amp; Park (PL.621)'!$E$7:$E$10</definedName>
    <definedName name="PL.657_Cuentas">'[15]Consulting Fees (PL.657)'!$C$7:$C$13</definedName>
    <definedName name="PL.657_Monto">'[15]Consulting Fees (PL.657)'!$E$7:$E$13</definedName>
    <definedName name="PL.661_Cuentas">'[15]Professional Services (PL.661)'!$C$7:$C$15</definedName>
    <definedName name="PL.661_Monto">'[15]Professional Services (PL.661)'!$E$7:$E$15</definedName>
    <definedName name="PL.665_Cuentas">'[15]Insurance (PL.665)'!$C$7:$C$16</definedName>
    <definedName name="PL.665_Monto">'[15]Insurance (PL.665)'!$E$7:$E$16</definedName>
    <definedName name="PL.713_Cuentas">'[15]Frauds (PL.713)'!$C$7:$C$16</definedName>
    <definedName name="PL.713_Monto">'[15]Frauds (PL.713)'!$E$7:$E$16</definedName>
    <definedName name="PL.717_Cuentas">'[21]Corporate Expenses (PL.717)'!$D$8:$D$43</definedName>
    <definedName name="PL.717_Monto">'[21]Corporate Expenses (PL.717)'!$F$8:$F$43</definedName>
    <definedName name="PL.721_Cuentas">'[15]Veh &amp; Equ Maintenance (PL.721)'!$C$7:$C$13</definedName>
    <definedName name="PL.721_Monto">'[15]Veh &amp; Equ Maintenance (PL.721)'!$E$7:$E$13</definedName>
    <definedName name="PL.741_Cuentas">'[15]Representation Expnses (PL.741)'!$C$7:$C$16</definedName>
    <definedName name="PL.741_Monto">'[15]Representation Expnses (PL.741)'!$E$7:$E$16</definedName>
    <definedName name="PL.773_Monto">'[15]Other Services (PL.773)'!$E$8:$E$43</definedName>
    <definedName name="PL.797_Cuentas">'[15]Depreciation (PL.797)'!$C$7:$C$12</definedName>
    <definedName name="PL.797_Monto">'[15]Depreciation (PL.797)'!$E$7:$E$12</definedName>
    <definedName name="PRES">#REF!</definedName>
    <definedName name="PRES1">#REF!</definedName>
    <definedName name="Presup">SUMIF([22]DATA!$H$1:$H$65536,#REF!&amp;"-"&amp;#REF!&amp;"-"&amp;MONTH(#REF!),[22]DATA!$G$1:$G$65536)</definedName>
    <definedName name="ProductivityWith">[9]!ProductivityWith</definedName>
    <definedName name="ProductivityWithout">[9]!ProductivityWithout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SUMIF([7]DATA1!$B$1:$B$65536,[8]Octubre!$C1,[7]DATA1!XFA$1:XFA$65536)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localSheetId="0" hidden="1">{"'Sheet1'!$A$1:$F$179"}</definedName>
    <definedName name="ro" hidden="1">{"'Sheet1'!$A$1:$F$179"}</definedName>
    <definedName name="rod" localSheetId="0" hidden="1">{"'Sheet1'!$A$1:$F$179"}</definedName>
    <definedName name="rod" hidden="1">{"'Sheet1'!$A$1:$F$179"}</definedName>
    <definedName name="rodirgo" localSheetId="0" hidden="1">{"'Sheet1'!$A$1:$F$179"}</definedName>
    <definedName name="rodirgo" hidden="1">{"'Sheet1'!$A$1:$F$179"}</definedName>
    <definedName name="Saldo">SUMIF([7]DATA2!XFB$1:XFB$65536,[8]Octubre!$C1,[7]DATA2!A$1:A$65536)</definedName>
    <definedName name="sdaf" localSheetId="0" hidden="1">{"'para SB'!$A$1420:$F$1479"}</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SUMIF([7]DATA1!$B$1:$B$65536,[8]Octubre!$C1,[7]DATA1!K$1:K$65536)</definedName>
    <definedName name="Total_Mora">SUMIF([7]DATA1!$B$1:$B$65536,[8]Octubre!$C1,[7]DATA1!K$1:K$65536)</definedName>
    <definedName name="TypesOfTransaction">#REF!</definedName>
    <definedName name="uno">'[13]Anexo-Participaciones Dic-11'!$E$9</definedName>
    <definedName name="utilidad">'[6]Estado de Resultados'!#REF!</definedName>
    <definedName name="VALID">#REF!</definedName>
    <definedName name="VALOR" localSheetId="0" hidden="1">{#N/A,#N/A,FALSE,"ANEXO1";"ACTIVO",#N/A,FALSE,"ANEXO1";"PASIVO",#N/A,FALSE,"ANEXO1";"G Y P",#N/A,FALSE,"ANEXO1"}</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[5]oficial!$G$1:$G$160</definedName>
    <definedName name="we">SUMIF([7]DATA1!$B$1:$B$65536,[8]Octubre!$C1,[7]DATA1!XFA$1:XFA$65536)</definedName>
    <definedName name="weq">SUMIF([7]DATA1!$B$1:$B$65536,[8]Octubre!$C1,[7]DATA1!XFA$1:XFA$65536)</definedName>
    <definedName name="wrn.CONSOLIDADO." localSheetId="0" hidden="1">{#N/A,#N/A,FALSE,"ANEXO1";"ACTIVO",#N/A,FALSE,"ANEXO1";"PASIVO",#N/A,FALSE,"ANEXO1";"G Y P",#N/A,FALSE,"ANEXO1"}</definedName>
    <definedName name="wrn.CONSOLIDADO." hidden="1">{#N/A,#N/A,FALSE,"ANEXO1";"ACTIVO",#N/A,FALSE,"ANEXO1";"PASIVO",#N/A,FALSE,"ANEXO1";"G Y P",#N/A,FALSE,"ANEXO1"}</definedName>
    <definedName name="ws" localSheetId="0" hidden="1">{"'Sheet1'!$A$1:$F$179"}</definedName>
    <definedName name="ws" hidden="1">{"'Sheet1'!$A$1:$F$179"}</definedName>
    <definedName name="XXX">#REF!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4" i="28" l="1"/>
  <c r="B53" i="28"/>
  <c r="B19" i="28"/>
  <c r="B6" i="28" l="1"/>
  <c r="B81" i="28" l="1"/>
  <c r="B82" i="28"/>
  <c r="K2" i="28" l="1"/>
  <c r="L2" i="28"/>
  <c r="G2" i="28"/>
  <c r="M2" i="28" l="1"/>
  <c r="B44" i="28" l="1"/>
  <c r="B45" i="28"/>
  <c r="B46" i="28"/>
  <c r="B47" i="28"/>
  <c r="B48" i="28"/>
  <c r="B49" i="28"/>
  <c r="B50" i="28"/>
  <c r="B51" i="28"/>
  <c r="B52"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43" i="28"/>
  <c r="B26" i="28"/>
  <c r="B27" i="28"/>
  <c r="B28" i="28"/>
  <c r="B29" i="28"/>
  <c r="B30" i="28"/>
  <c r="B31" i="28"/>
  <c r="B32" i="28"/>
  <c r="B33" i="28"/>
  <c r="B34" i="28"/>
  <c r="B35" i="28"/>
  <c r="B36" i="28"/>
  <c r="B37" i="28"/>
  <c r="B38" i="28"/>
  <c r="B39" i="28"/>
  <c r="B40" i="28"/>
  <c r="B41" i="28"/>
  <c r="B42" i="28"/>
  <c r="K42" i="28" l="1"/>
  <c r="K41" i="28"/>
  <c r="K40" i="28"/>
  <c r="K39" i="28"/>
  <c r="K38" i="28"/>
  <c r="K37" i="28"/>
  <c r="K36" i="28"/>
  <c r="K35" i="28"/>
  <c r="K34" i="28"/>
  <c r="K33" i="28"/>
  <c r="K32" i="28"/>
  <c r="K31" i="28"/>
  <c r="K30" i="28"/>
  <c r="K29" i="28"/>
  <c r="K28" i="28"/>
  <c r="K27" i="28"/>
  <c r="K26" i="28"/>
  <c r="L42" i="28"/>
  <c r="L41" i="28"/>
  <c r="L40" i="28"/>
  <c r="L39" i="28"/>
  <c r="L38" i="28"/>
  <c r="L37" i="28"/>
  <c r="L36" i="28"/>
  <c r="L35" i="28"/>
  <c r="L34" i="28"/>
  <c r="L33" i="28"/>
  <c r="L32" i="28"/>
  <c r="L31" i="28"/>
  <c r="L30" i="28"/>
  <c r="L29" i="28"/>
  <c r="L28" i="28"/>
  <c r="L27" i="28"/>
  <c r="L26" i="28"/>
  <c r="L54" i="28"/>
  <c r="L53" i="28"/>
  <c r="L52" i="28"/>
  <c r="L51" i="28"/>
  <c r="L50" i="28"/>
  <c r="L49" i="28"/>
  <c r="L48" i="28"/>
  <c r="L47" i="28"/>
  <c r="L46" i="28"/>
  <c r="L45" i="28"/>
  <c r="L44" i="28"/>
  <c r="L43" i="28"/>
  <c r="K54" i="28"/>
  <c r="K53" i="28"/>
  <c r="K52" i="28"/>
  <c r="K51" i="28"/>
  <c r="K50" i="28"/>
  <c r="K49" i="28"/>
  <c r="K48" i="28"/>
  <c r="K47" i="28"/>
  <c r="K46" i="28"/>
  <c r="K45" i="28"/>
  <c r="K44" i="28"/>
  <c r="K43" i="28"/>
  <c r="C54" i="28"/>
  <c r="E54" i="28"/>
  <c r="F54" i="28"/>
  <c r="G54" i="28"/>
  <c r="C53" i="28"/>
  <c r="E53" i="28"/>
  <c r="F53" i="28"/>
  <c r="G53" i="28"/>
  <c r="L68" i="28"/>
  <c r="L67" i="28"/>
  <c r="L66" i="28"/>
  <c r="L65" i="28"/>
  <c r="L64" i="28"/>
  <c r="L63" i="28"/>
  <c r="L62" i="28"/>
  <c r="L61" i="28"/>
  <c r="L60" i="28"/>
  <c r="L59" i="28"/>
  <c r="L58" i="28"/>
  <c r="L57" i="28"/>
  <c r="L56" i="28"/>
  <c r="L55" i="28"/>
  <c r="K68" i="28"/>
  <c r="K67" i="28"/>
  <c r="K66" i="28"/>
  <c r="K65" i="28"/>
  <c r="K64" i="28"/>
  <c r="K63" i="28"/>
  <c r="K62" i="28"/>
  <c r="K61" i="28"/>
  <c r="K60" i="28"/>
  <c r="K59" i="28"/>
  <c r="K58" i="28"/>
  <c r="K57" i="28"/>
  <c r="K56" i="28"/>
  <c r="K55" i="28"/>
  <c r="L82" i="28"/>
  <c r="L81" i="28"/>
  <c r="L80" i="28"/>
  <c r="L79" i="28"/>
  <c r="L78" i="28"/>
  <c r="L77" i="28"/>
  <c r="L76" i="28"/>
  <c r="L75" i="28"/>
  <c r="L74" i="28"/>
  <c r="L73" i="28"/>
  <c r="L72" i="28"/>
  <c r="L71" i="28"/>
  <c r="L70" i="28"/>
  <c r="L69" i="28"/>
  <c r="K82" i="28"/>
  <c r="K81" i="28"/>
  <c r="K80" i="28"/>
  <c r="K79" i="28"/>
  <c r="K78" i="28"/>
  <c r="K77" i="28"/>
  <c r="K76" i="28"/>
  <c r="K75" i="28"/>
  <c r="K74" i="28"/>
  <c r="K73" i="28"/>
  <c r="K72" i="28"/>
  <c r="K71" i="28"/>
  <c r="K70" i="28"/>
  <c r="K69" i="28"/>
  <c r="G33" i="28"/>
  <c r="G41" i="28"/>
  <c r="F30" i="28"/>
  <c r="F38" i="28"/>
  <c r="G35" i="28"/>
  <c r="F32" i="28"/>
  <c r="G29" i="28"/>
  <c r="F26" i="28"/>
  <c r="G32" i="28"/>
  <c r="F37" i="28"/>
  <c r="G34" i="28"/>
  <c r="G42" i="28"/>
  <c r="F31" i="28"/>
  <c r="F39" i="28"/>
  <c r="F40" i="28"/>
  <c r="F42" i="28"/>
  <c r="F28" i="28"/>
  <c r="F29" i="28"/>
  <c r="G27" i="28"/>
  <c r="G28" i="28"/>
  <c r="G36" i="28"/>
  <c r="F33" i="28"/>
  <c r="F41" i="28"/>
  <c r="G37" i="28"/>
  <c r="F34" i="28"/>
  <c r="G31" i="28"/>
  <c r="F36" i="28"/>
  <c r="G30" i="28"/>
  <c r="G38" i="28"/>
  <c r="F27" i="28"/>
  <c r="F35" i="28"/>
  <c r="G39" i="28"/>
  <c r="G40" i="28"/>
  <c r="G82" i="28"/>
  <c r="G74" i="28"/>
  <c r="F71" i="28"/>
  <c r="F79" i="28"/>
  <c r="F81" i="28"/>
  <c r="F69" i="28"/>
  <c r="G75" i="28"/>
  <c r="G81" i="28"/>
  <c r="G73" i="28"/>
  <c r="F72" i="28"/>
  <c r="F80" i="28"/>
  <c r="F73" i="28"/>
  <c r="F75" i="28"/>
  <c r="F77" i="28"/>
  <c r="F78" i="28"/>
  <c r="G80" i="28"/>
  <c r="G72" i="28"/>
  <c r="G79" i="28"/>
  <c r="G70" i="28"/>
  <c r="F74" i="28"/>
  <c r="F82" i="28"/>
  <c r="G78" i="28"/>
  <c r="G69" i="28"/>
  <c r="G76" i="28"/>
  <c r="F70" i="28"/>
  <c r="G77" i="28"/>
  <c r="G71" i="28"/>
  <c r="F76" i="28"/>
  <c r="E81" i="28"/>
  <c r="C79" i="28"/>
  <c r="E82" i="28"/>
  <c r="C80" i="28"/>
  <c r="C81" i="28"/>
  <c r="C82" i="28"/>
  <c r="C75" i="28"/>
  <c r="C76" i="28"/>
  <c r="C77" i="28"/>
  <c r="C78" i="28"/>
  <c r="C51" i="28"/>
  <c r="G44" i="28"/>
  <c r="G52" i="28"/>
  <c r="F49" i="28"/>
  <c r="F43" i="28"/>
  <c r="G45" i="28"/>
  <c r="G43" i="28"/>
  <c r="F50" i="28"/>
  <c r="F51" i="28"/>
  <c r="F45" i="28"/>
  <c r="G50" i="28"/>
  <c r="G51" i="28"/>
  <c r="G46" i="28"/>
  <c r="G47" i="28"/>
  <c r="F44" i="28"/>
  <c r="F52" i="28"/>
  <c r="G48" i="28"/>
  <c r="F48" i="28"/>
  <c r="G49" i="28"/>
  <c r="F46" i="28"/>
  <c r="F47" i="28"/>
  <c r="G62" i="28"/>
  <c r="F59" i="28"/>
  <c r="F67" i="28"/>
  <c r="F55" i="28"/>
  <c r="G68" i="28"/>
  <c r="F65" i="28"/>
  <c r="F58" i="28"/>
  <c r="G63" i="28"/>
  <c r="F60" i="28"/>
  <c r="F68" i="28"/>
  <c r="F61" i="28"/>
  <c r="G56" i="28"/>
  <c r="G64" i="28"/>
  <c r="G57" i="28"/>
  <c r="G65" i="28"/>
  <c r="F62" i="28"/>
  <c r="G58" i="28"/>
  <c r="G66" i="28"/>
  <c r="F63" i="28"/>
  <c r="F57" i="28"/>
  <c r="G59" i="28"/>
  <c r="G67" i="28"/>
  <c r="F56" i="28"/>
  <c r="F64" i="28"/>
  <c r="G60" i="28"/>
  <c r="G61" i="28"/>
  <c r="F66" i="28"/>
  <c r="C74" i="28"/>
  <c r="C34" i="28"/>
  <c r="C30" i="28"/>
  <c r="E29" i="28"/>
  <c r="E33" i="28"/>
  <c r="E37" i="28"/>
  <c r="E41" i="28"/>
  <c r="E30" i="28"/>
  <c r="E34" i="28"/>
  <c r="E38" i="28"/>
  <c r="E42" i="28"/>
  <c r="E27" i="28"/>
  <c r="E31" i="28"/>
  <c r="E35" i="28"/>
  <c r="E39" i="28"/>
  <c r="E26" i="28"/>
  <c r="E28" i="28"/>
  <c r="E32" i="28"/>
  <c r="E36" i="28"/>
  <c r="E40" i="28"/>
  <c r="E72" i="28"/>
  <c r="E76" i="28"/>
  <c r="E80" i="28"/>
  <c r="E73" i="28"/>
  <c r="E77" i="28"/>
  <c r="E69" i="28"/>
  <c r="C70" i="28"/>
  <c r="C69" i="28"/>
  <c r="C73" i="28"/>
  <c r="E70" i="28"/>
  <c r="E74" i="28"/>
  <c r="E78" i="28"/>
  <c r="C71" i="28"/>
  <c r="E71" i="28"/>
  <c r="E75" i="28"/>
  <c r="E79" i="28"/>
  <c r="C72" i="28"/>
  <c r="C41" i="28"/>
  <c r="C37" i="28"/>
  <c r="C33" i="28"/>
  <c r="C29" i="28"/>
  <c r="C50" i="28"/>
  <c r="C46" i="28"/>
  <c r="C42" i="28"/>
  <c r="C38" i="28"/>
  <c r="C43" i="28"/>
  <c r="C47" i="28"/>
  <c r="C40" i="28"/>
  <c r="C36" i="28"/>
  <c r="C32" i="28"/>
  <c r="C28" i="28"/>
  <c r="C49" i="28"/>
  <c r="C45" i="28"/>
  <c r="E44" i="28"/>
  <c r="E48" i="28"/>
  <c r="E52" i="28"/>
  <c r="E45" i="28"/>
  <c r="E49" i="28"/>
  <c r="E43" i="28"/>
  <c r="E46" i="28"/>
  <c r="E50" i="28"/>
  <c r="E47" i="28"/>
  <c r="E51" i="28"/>
  <c r="E58" i="28"/>
  <c r="E62" i="28"/>
  <c r="E66" i="28"/>
  <c r="E59" i="28"/>
  <c r="E63" i="28"/>
  <c r="E67" i="28"/>
  <c r="C59" i="28"/>
  <c r="C63" i="28"/>
  <c r="C62" i="28"/>
  <c r="E56" i="28"/>
  <c r="E60" i="28"/>
  <c r="E64" i="28"/>
  <c r="E68" i="28"/>
  <c r="C56" i="28"/>
  <c r="C60" i="28"/>
  <c r="C64" i="28"/>
  <c r="E57" i="28"/>
  <c r="E61" i="28"/>
  <c r="E65" i="28"/>
  <c r="E55" i="28"/>
  <c r="C57" i="28"/>
  <c r="C61" i="28"/>
  <c r="C65" i="28"/>
  <c r="C58" i="28"/>
  <c r="C55" i="28"/>
  <c r="C26" i="28"/>
  <c r="C39" i="28"/>
  <c r="C35" i="28"/>
  <c r="C31" i="28"/>
  <c r="C27" i="28"/>
  <c r="C48" i="28"/>
  <c r="C44" i="28"/>
  <c r="C52" i="28"/>
  <c r="C68" i="28"/>
  <c r="C67" i="28"/>
  <c r="C66" i="28"/>
  <c r="B3" i="28"/>
  <c r="B4" i="28"/>
  <c r="B5" i="28"/>
  <c r="B7" i="28"/>
  <c r="B8" i="28"/>
  <c r="B9" i="28"/>
  <c r="B10" i="28"/>
  <c r="B11" i="28"/>
  <c r="B12" i="28"/>
  <c r="B13" i="28"/>
  <c r="B14" i="28"/>
  <c r="B15" i="28"/>
  <c r="B16" i="28"/>
  <c r="B17" i="28"/>
  <c r="B18" i="28"/>
  <c r="B20" i="28"/>
  <c r="B21" i="28"/>
  <c r="B22" i="28"/>
  <c r="B23" i="28"/>
  <c r="B24" i="28"/>
  <c r="B25" i="28"/>
  <c r="B2" i="28"/>
  <c r="M44" i="28" l="1"/>
  <c r="M48" i="28"/>
  <c r="M43" i="28"/>
  <c r="M57" i="28"/>
  <c r="M65" i="28"/>
  <c r="M58" i="28"/>
  <c r="M62" i="28"/>
  <c r="M66" i="28"/>
  <c r="M61" i="28"/>
  <c r="M50" i="28"/>
  <c r="M71" i="28"/>
  <c r="M75" i="28"/>
  <c r="M72" i="28"/>
  <c r="M76" i="28"/>
  <c r="M80" i="28"/>
  <c r="M69" i="28"/>
  <c r="M77" i="28"/>
  <c r="M81" i="28"/>
  <c r="M79" i="28"/>
  <c r="M73" i="28"/>
  <c r="M70" i="28"/>
  <c r="M74" i="28"/>
  <c r="M78" i="28"/>
  <c r="M82" i="28"/>
  <c r="M51" i="28"/>
  <c r="M47" i="28"/>
  <c r="M46" i="28"/>
  <c r="M54" i="28"/>
  <c r="M45" i="28"/>
  <c r="M53" i="28"/>
  <c r="M49" i="28"/>
  <c r="M52" i="28"/>
  <c r="M63" i="28"/>
  <c r="M55" i="28"/>
  <c r="M59" i="28"/>
  <c r="M67" i="28"/>
  <c r="M56" i="28"/>
  <c r="M60" i="28"/>
  <c r="M64" i="28"/>
  <c r="M68" i="28"/>
  <c r="M26" i="28"/>
  <c r="M27" i="28"/>
  <c r="M28" i="28"/>
  <c r="M29" i="28"/>
  <c r="M30" i="28"/>
  <c r="M31" i="28"/>
  <c r="M32" i="28"/>
  <c r="M33" i="28"/>
  <c r="M34" i="28"/>
  <c r="M35" i="28"/>
  <c r="M36" i="28"/>
  <c r="M37" i="28"/>
  <c r="M38" i="28"/>
  <c r="M39" i="28"/>
  <c r="M40" i="28"/>
  <c r="M41" i="28"/>
  <c r="M42" i="28"/>
  <c r="N52" i="28" l="1"/>
  <c r="N55" i="28"/>
  <c r="L19" i="28"/>
  <c r="L10" i="28"/>
  <c r="K20" i="28"/>
  <c r="F19" i="28"/>
  <c r="L13" i="28"/>
  <c r="K4" i="28"/>
  <c r="K5" i="28"/>
  <c r="L20" i="28"/>
  <c r="E19" i="28"/>
  <c r="L21" i="28"/>
  <c r="C19" i="28"/>
  <c r="K7" i="28"/>
  <c r="K15" i="28"/>
  <c r="K23" i="28"/>
  <c r="L6" i="28"/>
  <c r="L14" i="28"/>
  <c r="L22" i="28"/>
  <c r="L3" i="28"/>
  <c r="K13" i="28"/>
  <c r="L4" i="28"/>
  <c r="K6" i="28"/>
  <c r="L5" i="28"/>
  <c r="K8" i="28"/>
  <c r="K16" i="28"/>
  <c r="K24" i="28"/>
  <c r="L7" i="28"/>
  <c r="L15" i="28"/>
  <c r="L23" i="28"/>
  <c r="K11" i="28"/>
  <c r="K12" i="28"/>
  <c r="K21" i="28"/>
  <c r="K22" i="28"/>
  <c r="K9" i="28"/>
  <c r="K17" i="28"/>
  <c r="K25" i="28"/>
  <c r="L8" i="28"/>
  <c r="L16" i="28"/>
  <c r="L24" i="28"/>
  <c r="K19" i="28"/>
  <c r="G19" i="28"/>
  <c r="L11" i="28"/>
  <c r="L12" i="28"/>
  <c r="K14" i="28"/>
  <c r="K3" i="28"/>
  <c r="K10" i="28"/>
  <c r="K18" i="28"/>
  <c r="L9" i="28"/>
  <c r="L17" i="28"/>
  <c r="L25" i="28"/>
  <c r="L18" i="28"/>
  <c r="N53" i="28"/>
  <c r="N54" i="28"/>
  <c r="N49" i="28"/>
  <c r="N47" i="28"/>
  <c r="N46" i="28"/>
  <c r="N48" i="28"/>
  <c r="E6" i="28"/>
  <c r="C6" i="28"/>
  <c r="F6" i="28"/>
  <c r="G6" i="28"/>
  <c r="N44" i="28"/>
  <c r="N26" i="28"/>
  <c r="N34" i="28"/>
  <c r="N42" i="28"/>
  <c r="N27" i="28"/>
  <c r="N35" i="28"/>
  <c r="N40" i="28"/>
  <c r="N28" i="28"/>
  <c r="N36" i="28"/>
  <c r="N29" i="28"/>
  <c r="N37" i="28"/>
  <c r="N30" i="28"/>
  <c r="N38" i="28"/>
  <c r="N32" i="28"/>
  <c r="N31" i="28"/>
  <c r="N39" i="28"/>
  <c r="N33" i="28"/>
  <c r="N41" i="28"/>
  <c r="N51" i="28"/>
  <c r="N43" i="28"/>
  <c r="N50" i="28"/>
  <c r="N76" i="28"/>
  <c r="N75" i="28"/>
  <c r="N69" i="28"/>
  <c r="N77" i="28"/>
  <c r="N82" i="28"/>
  <c r="N70" i="28"/>
  <c r="N78" i="28"/>
  <c r="N71" i="28"/>
  <c r="N79" i="28"/>
  <c r="N72" i="28"/>
  <c r="N80" i="28"/>
  <c r="N74" i="28"/>
  <c r="N73" i="28"/>
  <c r="N81" i="28"/>
  <c r="N45" i="28"/>
  <c r="N60" i="28"/>
  <c r="N68" i="28"/>
  <c r="N61" i="28"/>
  <c r="N62" i="28"/>
  <c r="N63" i="28"/>
  <c r="N66" i="28"/>
  <c r="N67" i="28"/>
  <c r="N56" i="28"/>
  <c r="N64" i="28"/>
  <c r="N57" i="28"/>
  <c r="N65" i="28"/>
  <c r="N58" i="28"/>
  <c r="N59" i="28"/>
  <c r="G10" i="28"/>
  <c r="G23" i="28"/>
  <c r="F7" i="28"/>
  <c r="F20" i="28"/>
  <c r="G25" i="28"/>
  <c r="G11" i="28"/>
  <c r="G24" i="28"/>
  <c r="F8" i="28"/>
  <c r="F21" i="28"/>
  <c r="G15" i="28"/>
  <c r="F4" i="28"/>
  <c r="F15" i="28"/>
  <c r="G3" i="28"/>
  <c r="G13" i="28"/>
  <c r="F9" i="28"/>
  <c r="F22" i="28"/>
  <c r="F11" i="28"/>
  <c r="G8" i="28"/>
  <c r="G4" i="28"/>
  <c r="G14" i="28"/>
  <c r="F10" i="28"/>
  <c r="F23" i="28"/>
  <c r="F24" i="28"/>
  <c r="G9" i="28"/>
  <c r="G5" i="28"/>
  <c r="G21" i="28"/>
  <c r="G22" i="28"/>
  <c r="G7" i="28"/>
  <c r="G20" i="28"/>
  <c r="F3" i="28"/>
  <c r="F13" i="28"/>
  <c r="F25" i="28"/>
  <c r="F14" i="28"/>
  <c r="F5" i="28"/>
  <c r="F12" i="28"/>
  <c r="F17" i="28"/>
  <c r="F2" i="28"/>
  <c r="F16" i="28"/>
  <c r="F18" i="28"/>
  <c r="G18" i="28"/>
  <c r="G16" i="28"/>
  <c r="G12" i="28"/>
  <c r="G17" i="28"/>
  <c r="C21" i="28"/>
  <c r="C16" i="28"/>
  <c r="C12" i="28"/>
  <c r="C8" i="28"/>
  <c r="C3" i="28"/>
  <c r="C24" i="28"/>
  <c r="C20" i="28"/>
  <c r="C15" i="28"/>
  <c r="C11" i="28"/>
  <c r="C7" i="28"/>
  <c r="C2" i="28"/>
  <c r="C23" i="28"/>
  <c r="C18" i="28"/>
  <c r="C14" i="28"/>
  <c r="C10" i="28"/>
  <c r="C5" i="28"/>
  <c r="C25" i="28"/>
  <c r="C22" i="28"/>
  <c r="C17" i="28"/>
  <c r="C13" i="28"/>
  <c r="C9" i="28"/>
  <c r="C4" i="28"/>
  <c r="E3" i="28"/>
  <c r="E8" i="28"/>
  <c r="E12" i="28"/>
  <c r="E16" i="28"/>
  <c r="E21" i="28"/>
  <c r="E25" i="28"/>
  <c r="E4" i="28"/>
  <c r="E9" i="28"/>
  <c r="E13" i="28"/>
  <c r="E17" i="28"/>
  <c r="E22" i="28"/>
  <c r="E2" i="28"/>
  <c r="E5" i="28"/>
  <c r="E10" i="28"/>
  <c r="E14" i="28"/>
  <c r="E18" i="28"/>
  <c r="E23" i="28"/>
  <c r="E7" i="28"/>
  <c r="E11" i="28"/>
  <c r="E15" i="28"/>
  <c r="E20" i="28"/>
  <c r="E24" i="28"/>
  <c r="G55" i="28"/>
  <c r="M22" i="30" l="1"/>
  <c r="M17" i="30"/>
  <c r="M18" i="30"/>
  <c r="M20" i="30"/>
  <c r="M6" i="28"/>
  <c r="M20" i="28"/>
  <c r="M19" i="28"/>
  <c r="M22" i="28"/>
  <c r="M10" i="28"/>
  <c r="M3" i="28"/>
  <c r="M23" i="28"/>
  <c r="M21" i="28"/>
  <c r="M15" i="28"/>
  <c r="M13" i="28"/>
  <c r="M14" i="28"/>
  <c r="M18" i="28"/>
  <c r="M25" i="28"/>
  <c r="M17" i="28"/>
  <c r="M9" i="28"/>
  <c r="M12" i="28"/>
  <c r="M11" i="28"/>
  <c r="M24" i="28"/>
  <c r="M16" i="28"/>
  <c r="M8" i="28"/>
  <c r="M7" i="28"/>
  <c r="M5" i="28"/>
  <c r="M4" i="28"/>
  <c r="I54" i="28"/>
  <c r="I19" i="28"/>
  <c r="I53" i="28"/>
  <c r="I6" i="28"/>
  <c r="G26" i="28"/>
  <c r="H6" i="28" s="1"/>
  <c r="N19" i="28" l="1"/>
  <c r="N2" i="28"/>
  <c r="H54" i="28"/>
  <c r="H53" i="28"/>
  <c r="H82" i="28"/>
  <c r="H19" i="28"/>
  <c r="N6" i="28"/>
  <c r="N9" i="28"/>
  <c r="N17" i="28"/>
  <c r="N25" i="28"/>
  <c r="N10" i="28"/>
  <c r="N18" i="28"/>
  <c r="N16" i="28"/>
  <c r="N11" i="28"/>
  <c r="N20" i="28"/>
  <c r="N8" i="28"/>
  <c r="N3" i="28"/>
  <c r="N12" i="28"/>
  <c r="N21" i="28"/>
  <c r="N4" i="28"/>
  <c r="N13" i="28"/>
  <c r="N22" i="28"/>
  <c r="N5" i="28"/>
  <c r="N14" i="28"/>
  <c r="N23" i="28"/>
  <c r="N7" i="28"/>
  <c r="N15" i="28"/>
  <c r="N24" i="28"/>
  <c r="H8" i="28"/>
  <c r="H80" i="28"/>
  <c r="H48" i="28"/>
  <c r="H73" i="28"/>
  <c r="H13" i="28"/>
  <c r="H52" i="28"/>
  <c r="H25" i="28"/>
  <c r="H39" i="28"/>
  <c r="H16" i="28"/>
  <c r="H3" i="28"/>
  <c r="H28" i="28"/>
  <c r="H5" i="28"/>
  <c r="H29" i="28"/>
  <c r="H30" i="28"/>
  <c r="H26" i="28"/>
  <c r="H69" i="28"/>
  <c r="H18" i="28"/>
  <c r="H9" i="28"/>
  <c r="H27" i="28"/>
  <c r="H43" i="28"/>
  <c r="H70" i="28"/>
  <c r="H22" i="28"/>
  <c r="H45" i="28"/>
  <c r="H11" i="28"/>
  <c r="H68" i="28"/>
  <c r="H44" i="28"/>
  <c r="H36" i="28"/>
  <c r="H63" i="28"/>
  <c r="H42" i="28"/>
  <c r="H2" i="28"/>
  <c r="H31" i="28"/>
  <c r="H20" i="28"/>
  <c r="H37" i="28"/>
  <c r="H72" i="28"/>
  <c r="H67" i="28"/>
  <c r="H61" i="28"/>
  <c r="H78" i="28"/>
  <c r="H51" i="28"/>
  <c r="H46" i="28"/>
  <c r="H41" i="28"/>
  <c r="H74" i="28"/>
  <c r="H7" i="28"/>
  <c r="H17" i="28"/>
  <c r="H76" i="28"/>
  <c r="H21" i="28"/>
  <c r="H57" i="28"/>
  <c r="H24" i="28"/>
  <c r="H40" i="28"/>
  <c r="H34" i="28"/>
  <c r="H14" i="28"/>
  <c r="H4" i="28"/>
  <c r="H62" i="28"/>
  <c r="H47" i="28"/>
  <c r="H55" i="28"/>
  <c r="H65" i="28"/>
  <c r="H60" i="28"/>
  <c r="H32" i="28"/>
  <c r="H50" i="28"/>
  <c r="H56" i="28"/>
  <c r="H23" i="28"/>
  <c r="H77" i="28"/>
  <c r="H79" i="28"/>
  <c r="H66" i="28"/>
  <c r="H59" i="28"/>
  <c r="H49" i="28"/>
  <c r="H35" i="28"/>
  <c r="H12" i="28"/>
  <c r="H38" i="28"/>
  <c r="H64" i="28"/>
  <c r="H81" i="28"/>
  <c r="H15" i="28"/>
  <c r="H71" i="28"/>
  <c r="H75" i="28"/>
  <c r="H10" i="28"/>
  <c r="H33" i="28"/>
  <c r="H58" i="28"/>
  <c r="I81" i="28"/>
  <c r="I82" i="28"/>
  <c r="I80" i="28"/>
  <c r="I56" i="28"/>
  <c r="I30" i="28"/>
  <c r="I2" i="28"/>
  <c r="I70" i="28"/>
  <c r="I28" i="28"/>
  <c r="I77" i="28"/>
  <c r="I69" i="28"/>
  <c r="I61" i="28"/>
  <c r="I51" i="28"/>
  <c r="I43" i="28"/>
  <c r="I76" i="28"/>
  <c r="I68" i="28"/>
  <c r="I60" i="28"/>
  <c r="I50" i="28"/>
  <c r="I42" i="28"/>
  <c r="I34" i="28"/>
  <c r="I26" i="28"/>
  <c r="I52" i="28"/>
  <c r="I35" i="28"/>
  <c r="I75" i="28"/>
  <c r="I67" i="28"/>
  <c r="I59" i="28"/>
  <c r="I49" i="28"/>
  <c r="I41" i="28"/>
  <c r="I33" i="28"/>
  <c r="I73" i="28"/>
  <c r="I39" i="28"/>
  <c r="I72" i="28"/>
  <c r="I46" i="28"/>
  <c r="I79" i="28"/>
  <c r="I63" i="28"/>
  <c r="I45" i="28"/>
  <c r="I29" i="28"/>
  <c r="I78" i="28"/>
  <c r="I44" i="28"/>
  <c r="I27" i="28"/>
  <c r="I74" i="28"/>
  <c r="I66" i="28"/>
  <c r="I58" i="28"/>
  <c r="I48" i="28"/>
  <c r="I40" i="28"/>
  <c r="I32" i="28"/>
  <c r="I65" i="28"/>
  <c r="I57" i="28"/>
  <c r="I47" i="28"/>
  <c r="I31" i="28"/>
  <c r="I64" i="28"/>
  <c r="I38" i="28"/>
  <c r="I71" i="28"/>
  <c r="I55" i="28"/>
  <c r="I37" i="28"/>
  <c r="I62" i="28"/>
  <c r="I36" i="28"/>
  <c r="I4" i="28"/>
  <c r="I11" i="28"/>
  <c r="I24" i="28"/>
  <c r="I14" i="28"/>
  <c r="I25" i="28"/>
  <c r="I15" i="28"/>
  <c r="I21" i="28"/>
  <c r="I10" i="28"/>
  <c r="I7" i="28"/>
  <c r="I22" i="28"/>
  <c r="I16" i="28"/>
  <c r="I8" i="28"/>
  <c r="I12" i="28"/>
  <c r="I18" i="28"/>
  <c r="I20" i="28"/>
  <c r="I3" i="28"/>
  <c r="I17" i="28"/>
  <c r="I23" i="28"/>
  <c r="I9" i="28"/>
  <c r="I5" i="28"/>
  <c r="I13" i="28"/>
  <c r="M16" i="30" l="1"/>
</calcChain>
</file>

<file path=xl/sharedStrings.xml><?xml version="1.0" encoding="utf-8"?>
<sst xmlns="http://schemas.openxmlformats.org/spreadsheetml/2006/main" count="308" uniqueCount="161">
  <si>
    <t>Oportunidad de Mejora</t>
  </si>
  <si>
    <t>Deficiencia de Control
(Diseño o Ejecución)</t>
  </si>
  <si>
    <t>Deficiencia de Control Mayor
(Diseño y Ejecución)</t>
  </si>
  <si>
    <t>Ambiente de control</t>
  </si>
  <si>
    <t>Componente</t>
  </si>
  <si>
    <t>Lineamiento</t>
  </si>
  <si>
    <t>Presente</t>
  </si>
  <si>
    <t>ID</t>
  </si>
  <si>
    <t>Evaluación</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</si>
  <si>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</si>
  <si>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</si>
  <si>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</si>
  <si>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</si>
  <si>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</si>
  <si>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</si>
  <si>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¿Es efectivo el sistema de control interno para los objetivos evaluados? (Si/No) (Justifique su respuesta):</t>
  </si>
  <si>
    <t>Si</t>
  </si>
  <si>
    <t xml:space="preserve">Como todo sistema, es susceptible de mejoramiento, teniendo en cuenta los cambios internos y externos en los diferentes aspectos de la gestión organizacional. Hay elementos por fortalecer, como la ejecución del rol del líder articulador de la Dimensión 7. </t>
  </si>
  <si>
    <t>La entidad cuenta dentro de su Sistema de Control Interno, con una institucionalidad (Líneas de defensa)  que le permita la toma de decisiones frente al control (Si/No) (Justifique su respuesta):</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</si>
  <si>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</si>
  <si>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</si>
  <si>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</si>
  <si>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</si>
  <si>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</si>
  <si>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</si>
  <si>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Así como la búsqueda del instrumento para vincular el plan estratégico con los objetivos estratégicos y estos a su vez con los objetivos operativos.</t>
  </si>
  <si>
    <t>Evaluación de riesgos</t>
  </si>
  <si>
    <t>Actividades de control, para la adecuada división de las funciones.</t>
  </si>
  <si>
    <t>Actividades de control</t>
  </si>
  <si>
    <t>Información y comunicación</t>
  </si>
  <si>
    <t xml:space="preserve">Monitoreo </t>
  </si>
  <si>
    <t xml:space="preserve">
Lineamiento </t>
  </si>
  <si>
    <t xml:space="preserve">Pregunta </t>
  </si>
  <si>
    <t xml:space="preserve">Componente </t>
  </si>
  <si>
    <t>Dimensión o política del mipg asociada al requerimiento</t>
  </si>
  <si>
    <t>Puntaje</t>
  </si>
  <si>
    <t>Orden</t>
  </si>
  <si>
    <t xml:space="preserve">Descripción del lineamiento </t>
  </si>
  <si>
    <t xml:space="preserve">Funcionando </t>
  </si>
  <si>
    <t>Nivel de cumplimiento - aspectos particulares por componente</t>
  </si>
  <si>
    <t>1.1</t>
  </si>
  <si>
    <t>Ambiente de Control</t>
  </si>
  <si>
    <t>La entidad demuestra el compromiso con la integridad (valores) y principios del servicio público</t>
  </si>
  <si>
    <t>Cuando en el análisis de los requerimientos en los diferenes componentes del MECI se cuente con aspectos evaluados en nivel 2 (presente) y 3 (funcionando).</t>
  </si>
  <si>
    <t>1.2</t>
  </si>
  <si>
    <t>Cuando en el análisis de los requerimientos en los diferenes componentes del MECI se cuente con aspectos evaluados en nivel 2 (presente) y 2 (funcionando); 3 (presente) y 1 (funcionando); 3 (presente) y 2 (funcionando).</t>
  </si>
  <si>
    <t>Deficiencia de control mayor</t>
  </si>
  <si>
    <t>1.3</t>
  </si>
  <si>
    <t>Cuando en el análisis de los requerimientos en los diferenes componentes del MECI se cuente con aspectos evaluados en nivel 1 (presente) y 1 (funcionando); 2 (presente) y 1 (funcionando).</t>
  </si>
  <si>
    <t>1.4</t>
  </si>
  <si>
    <t>1.5</t>
  </si>
  <si>
    <t>2.1</t>
  </si>
  <si>
    <t xml:space="preserve">Aplicación de mecanismos para ejercer una adecuada supervisión del Sistema de Control Interno </t>
  </si>
  <si>
    <t>2.2</t>
  </si>
  <si>
    <t>2.3</t>
  </si>
  <si>
    <t>3.1</t>
  </si>
  <si>
    <t>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</si>
  <si>
    <t>3.3</t>
  </si>
  <si>
    <t>3.2</t>
  </si>
  <si>
    <t>4.1</t>
  </si>
  <si>
    <t>Compromiso con la competencia de todo el personal, por lo que la gestión del talento humano tiene un carácter estratégico con el despliegue de actividades clave para todo el ciclo de vida del servidor público –ingreso, permanencia y retiro.</t>
  </si>
  <si>
    <t>4.2</t>
  </si>
  <si>
    <t>4.3</t>
  </si>
  <si>
    <t>4.4</t>
  </si>
  <si>
    <t>4.5</t>
  </si>
  <si>
    <t>4.6</t>
  </si>
  <si>
    <t>4.7</t>
  </si>
  <si>
    <t>5.1</t>
  </si>
  <si>
    <t>La entidad establece líneas de reporte dentro de la entidad para evaluar el funcionamiento del Sistema de Control Interno.</t>
  </si>
  <si>
    <t>5.2</t>
  </si>
  <si>
    <t>5.3</t>
  </si>
  <si>
    <t>5.4</t>
  </si>
  <si>
    <t>5.5</t>
  </si>
  <si>
    <t>5.6</t>
  </si>
  <si>
    <t>6.1</t>
  </si>
  <si>
    <t xml:space="preserve">Definición de objetivos con suficiente claridad para identificar y evaluar los riesgos relacionados: i)Estratégicos; ii)Operativos; iii)Legales y Presupuestales; iv)De Información Financiera y no Financiera.
</t>
  </si>
  <si>
    <t>6.2</t>
  </si>
  <si>
    <t>6.3</t>
  </si>
  <si>
    <t>7.1</t>
  </si>
  <si>
    <t xml:space="preserve">Identificación y análisis de riesgos (Analiza factores internos y externos; Implica a los niveles apropiados de la dirección; Determina cómo responder a los riesgos; Determina la importancia de los riesgos). </t>
  </si>
  <si>
    <t>7.2</t>
  </si>
  <si>
    <t>7.3</t>
  </si>
  <si>
    <t>7.4</t>
  </si>
  <si>
    <t>7.5</t>
  </si>
  <si>
    <t>8.1</t>
  </si>
  <si>
    <t xml:space="preserve">Evaluación del riesgo de fraude o corrupción. 
Cumplimiento artículo 73 de la Ley 1474 de 2011, relacionado con la prevención de los riesgos de corrupción.
</t>
  </si>
  <si>
    <t>8.2</t>
  </si>
  <si>
    <t>8.3</t>
  </si>
  <si>
    <t>8.4</t>
  </si>
  <si>
    <t>9.1</t>
  </si>
  <si>
    <t xml:space="preserve">Identificación y análisis de cambios significativos </t>
  </si>
  <si>
    <t>9.2</t>
  </si>
  <si>
    <t>9.3</t>
  </si>
  <si>
    <t>9.4</t>
  </si>
  <si>
    <t>9.5</t>
  </si>
  <si>
    <t>10.1</t>
  </si>
  <si>
    <t>Diseño y desarrollo de actividades de control (Integra el desarrollo de controles con la evaluación de riesgos; tiene en cuenta a qué nivel se aplican las actividades; facilita la segregación de funciones).</t>
  </si>
  <si>
    <t>10.2</t>
  </si>
  <si>
    <t>10.3</t>
  </si>
  <si>
    <t>11.1</t>
  </si>
  <si>
    <t>Seleccionar y Desarrolla controles generales sobre TI para apoyar la consecución de los objetivos .</t>
  </si>
  <si>
    <t>11.2</t>
  </si>
  <si>
    <t>11.3</t>
  </si>
  <si>
    <t>11.4</t>
  </si>
  <si>
    <t>12.1</t>
  </si>
  <si>
    <t>Despliegue de políticas y procedimientos (Establece responsabilidades sobre la ejecución de las políticas y procedimientos; Adopta medidas correctivas; Revisa las políticas y procedimientos).</t>
  </si>
  <si>
    <t>12.2</t>
  </si>
  <si>
    <t>12.3</t>
  </si>
  <si>
    <t>12.4</t>
  </si>
  <si>
    <t>12.5</t>
  </si>
  <si>
    <t>13.1</t>
  </si>
  <si>
    <t>Info y Comunicación</t>
  </si>
  <si>
    <t>Utilización de información relevante (Identifica requisitos de información; Capta fuentes de datos internas y externas; Procesa datos relevantes y los transforma en información).</t>
  </si>
  <si>
    <t>13.2</t>
  </si>
  <si>
    <t>13.3</t>
  </si>
  <si>
    <t>13.4</t>
  </si>
  <si>
    <t>14.1</t>
  </si>
  <si>
    <t>Comunicación Interna (Se comunica con el Comité Institucional de Coordinación de Control Interno o su equivalente; Facilita líneas de comunicación en todos los niveles; Selecciona el método de comunicación pertinente).</t>
  </si>
  <si>
    <t>14.2</t>
  </si>
  <si>
    <t>14.3</t>
  </si>
  <si>
    <t>14.4</t>
  </si>
  <si>
    <t>15.1</t>
  </si>
  <si>
    <t>Comunicación con el exterior (Se comunica con los grupos de valor y con terceros externos interesados; Facilita líneas de comunicación).</t>
  </si>
  <si>
    <t>15.2</t>
  </si>
  <si>
    <t>15.3</t>
  </si>
  <si>
    <t>15.4</t>
  </si>
  <si>
    <t>15.5</t>
  </si>
  <si>
    <t>15.6</t>
  </si>
  <si>
    <t>16.1</t>
  </si>
  <si>
    <t>Monitoreo - Supervisión</t>
  </si>
  <si>
    <t>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t>
  </si>
  <si>
    <t>16.2</t>
  </si>
  <si>
    <t>16.3</t>
  </si>
  <si>
    <t>16.4</t>
  </si>
  <si>
    <t>16.5</t>
  </si>
  <si>
    <t xml:space="preserve">17.1 </t>
  </si>
  <si>
    <t>Evaluación y comunicación de deficiencias oportunamente (Evalúa los resultados, Comunica las deficiencias y Monitorea las medidas correctivas).</t>
  </si>
  <si>
    <t xml:space="preserve">17.2 </t>
  </si>
  <si>
    <t xml:space="preserve">17.3 </t>
  </si>
  <si>
    <t xml:space="preserve">17.4 </t>
  </si>
  <si>
    <t xml:space="preserve">17.5 </t>
  </si>
  <si>
    <t xml:space="preserve">17.6 </t>
  </si>
  <si>
    <t xml:space="preserve">17.7 </t>
  </si>
  <si>
    <t xml:space="preserve">17.8 </t>
  </si>
  <si>
    <t xml:space="preserve">17.9 </t>
  </si>
  <si>
    <t xml:space="preserve">AGUAS NACIONALES EPM SA ESP                                                                                                                                          </t>
  </si>
  <si>
    <t>MELFY GONZÁLEZ HERRERA                             
AUDITORA
AGUAS NACIONALES EPM SA ESP</t>
  </si>
  <si>
    <t>si</t>
  </si>
  <si>
    <r>
      <rPr>
        <b/>
        <sz val="12"/>
        <rFont val="Arial"/>
        <family val="2"/>
      </rPr>
      <t>Se identifican las siguientes fortalezas:</t>
    </r>
    <r>
      <rPr>
        <sz val="12"/>
        <rFont val="Arial"/>
        <family val="2"/>
      </rPr>
      <t xml:space="preserve"> 
El seguimiento e implementación de la declaración conflicto de intereses -Un código de conducta para proveedores y contratistas -capacitación continua frente a conflicto de intereses. -La implementación de la Política de Administración del riesgo alineada con el grupo empresarial. -La participación activa de la de la Presidencia, directores y líderes en la valoración de los riesgos estratégicos del negocio -Seguimiento continuo por parte de la Junta Directiva a los temas de gestión y planeación, y a la gestión financiera y al plan de auditoría. Debilidades: -Se debe fortalecer los mecanismos para denuncia de hechos de corrupción de forma física -Se debe cumplir con las reuniones del comité Coordinador de control interno. -Fortalecer el plan de Capacitaciones. -Falta de seguimiento a el personal vinculado por la temporal </t>
    </r>
  </si>
  <si>
    <r>
      <rPr>
        <b/>
        <sz val="12"/>
        <rFont val="Arial"/>
        <family val="2"/>
      </rPr>
      <t>Fortalezas del componente</t>
    </r>
    <r>
      <rPr>
        <sz val="12"/>
        <rFont val="Arial"/>
        <family val="2"/>
      </rPr>
      <t xml:space="preserve">
Se recomienda mantener la efectividad de los controles, asociados a:
Al seguimiento periódico que realiza la segunda línea de defensa (Lideres) a la gestión de los riesgos de acuerdo con la Política de gestión de riesgos.
Se cuenta con documentación asociada a seguimientos en matrices de riesgos de procesos
Se han implementado mejoras significativas en el diseño de los controles a los procesos
</t>
    </r>
    <r>
      <rPr>
        <b/>
        <sz val="12"/>
        <rFont val="Arial"/>
        <family val="2"/>
      </rPr>
      <t>Oportunidades de mejoramiento</t>
    </r>
    <r>
      <rPr>
        <sz val="12"/>
        <rFont val="Arial"/>
        <family val="2"/>
      </rPr>
      <t xml:space="preserve">
Implementar controles efectivos como:
Se recomienda  adjuntar evidencias documentales de Comités de Presidencia y Junta Directiva, donde se realiza la evaluación de los objetivos estratégicos.
Importante revisar el modelo de procesos, o la “Guía Metodológica para el diseño de la estructura de cargos y diseño de cargos".
Identificar claramente si la Entidad cuenta con actividades tercerizadas y definir matriz de riesgos y controles
Como recomendación se puede establecer un mecanismo que permita evaluar, el impacto que tiene en los procesos organizacionales el cambio en los diferentes niveles de la organización- ejemplo, retrasos o reprocesos en las actividades durante la curva de aprendizaje, y/o gestión del conocimiento</t>
    </r>
  </si>
  <si>
    <t>Fortalezas del componente
Se recomienda mantener la efectividad de los controles, asociados a:
Compromiso de la Alta Dirección con los controles internos establecidos, importancia de la ética, el cumplimiento y la gestión de riesgos.
Las revisiones regulares del desempeño operativo y financiero donde se evalúa el cumplimiento de los objetivos y metas establecidas, que incluye revisiones gerenciales y análisis de variaciones presupuestales.
Oportunidades de mejoramiento
Implementar controles efectivos para:
En este sentido se recomienda revisar, si las unidades de negocio se puedan ver afectadas por ubicación geográfica o líneas de negocio diversificados que puedan dificultar la implementación uniforme de controles efectivos para toda la Entidad, ya que la coordinación y comunicación entre diferentes partes de la organización pueden verse comprometidas.
Revisar si los controles asociados a la tecnología presentan fallas que puedan aumentar el riesgo de errores, fraudes o interrupciones operativas.
Se recomienda, revisar con los Lideres de los procesos, presentan dificultades relacionadas con la deficiencia o aumento de personal en sus áreas, a fin de realizar proyecciones sobre la necesidad de nuevas incorporaciones o reubicación de personal existente que pueda fortalecer los</t>
  </si>
  <si>
    <t xml:space="preserve">Fortalezas del componente
Se recomienda mantener la efectividad de los controles, asociados a:
Realización de monitoreos a algunos procesos críticos- 
Seguimiento a las acciones propuestas en los planes de mejoramiento
Relacionamiento y gestión de información para los diferentes Entes de Control y aseguramiento- 
Cumplimiento del Plan de Auditoria- que incluyen las evaluaciones normativas como elemento de monitoreo normativo
Oportunidades de mejoramiento
Implementar controles efectivos para:
Los procesos y/o servicios tercerizados, a fin de que sean evaluados acorde con su nivel de riesgos.
La elaboración de un esquema que permita el seguimiento y evaluación de la efectividad del Sistema de Control Interno, asi mismo su divulgación a todos los empleados de la Entidad, donde se reconozca el nivel de responsabilidad e importanciade de  su roll </t>
  </si>
  <si>
    <t xml:space="preserve">
Se encuentra en proceso la aprobación del  esquema de Líneas de Defensa para  la estructuración de las líneas de reporte y mantenimiento de las líneas de defensa (Estratégica, primera, segunda y tercera línea) con el fin de fortalecer el Sistema de Control Interno en la organización, que permita contribuir colectivamente a la creación y protección del valor.  </t>
  </si>
  <si>
    <t xml:space="preserve">Mantener la comunicación efectiva con partes interesadas, las relaciones públicas y comunicacionales efectivas para la gestión de crisis.
Mantener las actividades de monitoreo en tiempo real para capturar datos continuos y relevantes sobre operaciones, procesos o condiciones ambientales.
Mantener el control sobre la política que establece los niveles de autoridad y responsabilidad de información confidencial, requeridos para la toma de decisiones, la operación segura y la respuesta oportuna.
Oportunidades de mejoramiento
Implementar controles efectivos como:
 </t>
  </si>
  <si>
    <t>Julio  a Diciembre  2025</t>
  </si>
  <si>
    <r>
      <rPr>
        <b/>
        <sz val="12"/>
        <rFont val="Arial"/>
        <family val="2"/>
      </rPr>
      <t>Fortalezas:</t>
    </r>
    <r>
      <rPr>
        <sz val="12"/>
        <rFont val="Arial"/>
        <family val="2"/>
      </rPr>
      <t xml:space="preserve">
Fortalecimiento de la cultura ética y los valores corporativos
Controles sólidos en seguridad de la información
Gestión de riesgos implementada y en funcionamiento
Gestión del talento humano con elementos del ciclo laboral documentado
</t>
    </r>
    <r>
      <rPr>
        <b/>
        <sz val="12"/>
        <rFont val="Arial"/>
        <family val="2"/>
      </rPr>
      <t>Aspectos por fortalecer</t>
    </r>
    <r>
      <rPr>
        <sz val="12"/>
        <rFont val="Arial"/>
        <family val="2"/>
      </rPr>
      <t xml:space="preserve">
Aunque los roles son conocidos por las áreas, se identifica la oportunidad de formalizar un documento institucional que consolide responsabilidades, flujos de reporte y alcances, con el fin de reforzar la gobernanza interna. Se recomienda formalizarlo para reforzar la gobernanza interna.
En algunos procesos se observan oportunidades para fortalecer la estructuración y estandarización de los soportes documentales, con el fin de mejorar la trazabilidad y uniformidad. Se recomienda estandarizar la documentación, conservar trazabilidad y ajustar el procedimiento para evitar riesgos de percepción o discrecionalidad.
Se recomienda fortalecer la evaluación del impacto del PIC mediante indicadores y mecanismos de seguimiento que permitan potenciar su uso como herramienta estratégica.
La actualización de procedimientos puede fortalecerse incorporando de manera más sistemática el análisis de impacto en controles y matrices de riesgo.
</t>
    </r>
  </si>
  <si>
    <r>
      <t xml:space="preserve">Fortalezas:
</t>
    </r>
    <r>
      <rPr>
        <sz val="12"/>
        <color theme="1"/>
        <rFont val="Arial"/>
        <family val="2"/>
      </rPr>
      <t>Existe una política formal de gestión del riesgo con lineamientos corporativos sólidos
Planeación consolida información y mantiene matrices estratégicas y operativas
La Alta Dirección participa activamente en la revisión de riesgos
Se realizan actividades de seguimiento y tratamiento del riesgo</t>
    </r>
    <r>
      <rPr>
        <b/>
        <sz val="12"/>
        <color theme="1"/>
        <rFont val="Arial"/>
        <family val="2"/>
      </rPr>
      <t xml:space="preserve">
Aspectos por fortalecer
S</t>
    </r>
    <r>
      <rPr>
        <sz val="12"/>
        <color theme="1"/>
        <rFont val="Arial"/>
        <family val="2"/>
      </rPr>
      <t>e identifican oportunidades para fortalecer el reporte sistemático de todas las materializaciones de riesgo a Planeación, con el fin de mejorar la trazabilidad y actualización de las matrices.
El análisis de riesgos de corrupción puede enriquecerse incorporando de manera más consistente los cambios contractuales, operativos y del entorno.
Se sugiere definir una frecuencia mínima y responsables para los seguimientos, que permita estandarizar prácticas entre procesos.
Mientras se avanza en la definición del esquema de líneas de defensa, los análisis de fallas de control se realizan de manera transversal; su formalización permitirá mayor claridad y trazabilidad.</t>
    </r>
  </si>
  <si>
    <r>
      <t xml:space="preserve"> 
</t>
    </r>
    <r>
      <rPr>
        <b/>
        <sz val="12"/>
        <rFont val="Arial"/>
        <family val="2"/>
      </rPr>
      <t>Fortalezas</t>
    </r>
    <r>
      <rPr>
        <sz val="12"/>
        <rFont val="Arial"/>
        <family val="2"/>
      </rPr>
      <t xml:space="preserve">:
Segregación de funciones definida y soporte tecnológico adecuado
Los controles establecidos en la entidad se aplican de forma efectiva y oportuna.
Procesos de provisión de personal más oportunos,
Buenas prácticas en gestión contractual, con matrices de riesgos
Auditoría interna revisa licenciamiento y protocolos
Alineación con normas del Grupo EPM en tecnología, funciones y auditoría.
Controles asociados a riesgos definidos bajo la metodología institucional.
</t>
    </r>
    <r>
      <rPr>
        <b/>
        <sz val="12"/>
        <rFont val="Arial"/>
        <family val="2"/>
      </rPr>
      <t>Aspectos por fortalecer</t>
    </r>
    <r>
      <rPr>
        <sz val="12"/>
        <rFont val="Arial"/>
        <family val="2"/>
      </rPr>
      <t xml:space="preserve">
Se identifican oportunidades para fortalecer la evidencia sistemática sobre la operación de los controles, inconsistencias entre la documentación y la ejecución real de algunos procesos.
Se identifica la oportunidad de fortalecer la evaluación independiente, desde la función de auditoría, sobre la efectividad de los controles aplicados por los proveedores tercerizados.
Si bien existen elementos de control en materia tecnológica, se identifica la oportunidad de avanzar hacia una estructura más integral que abarque de manera articulada todos los aspectos del componente tecnológico.</t>
    </r>
  </si>
  <si>
    <r>
      <t xml:space="preserve">
</t>
    </r>
    <r>
      <rPr>
        <b/>
        <sz val="12"/>
        <rFont val="Arial"/>
        <family val="2"/>
      </rPr>
      <t xml:space="preserve">Fortalezas:
</t>
    </r>
    <r>
      <rPr>
        <sz val="12"/>
        <rFont val="Arial"/>
        <family val="2"/>
      </rPr>
      <t xml:space="preserve">Roles y responsabilidades claramente definidos en la administración de la información.
Controles que funcionan como fueron diseñados.
Información sensible con accesos segregados y controlados
Evidencias suficientes para demostrar cumplimiento de lineamientos en varios procesos.
</t>
    </r>
    <r>
      <rPr>
        <b/>
        <sz val="12"/>
        <rFont val="Arial"/>
        <family val="2"/>
      </rPr>
      <t xml:space="preserve">
Aspectos por fortalecer
</t>
    </r>
    <r>
      <rPr>
        <sz val="12"/>
        <rFont val="Arial"/>
        <family val="2"/>
      </rPr>
      <t>Aunque hay actividades en marcha, varios procesos aún no están documentados o presentan falencias de trazabilidad.
Se sugiere consolidar un inventario de información que permita una gestión más ordenada y una mejor visibilidad de los riesgos asociados.
Se identifica la oportunidad de incorporar de manera más sistemática información externa, regulatoria y de entorno que pueda impactar los procesos de la Entidad y ajustarse a las nuevas señales del entorno.
Si bien los controles operan de manera funcional, resulta conveniente fortalecer los soportes documentales que permitan evidenciar de forma sistemática su ejecución periódica, en coherencia con su diseño.</t>
    </r>
  </si>
  <si>
    <r>
      <rPr>
        <b/>
        <sz val="12"/>
        <rFont val="Arial"/>
        <family val="2"/>
      </rPr>
      <t xml:space="preserve">Fortalezas:
</t>
    </r>
    <r>
      <rPr>
        <sz val="12"/>
        <rFont val="Arial"/>
        <family val="2"/>
      </rPr>
      <t>Seguimiento consistente desde Auditoría Interna
Controles diseñados y socializados
Controles efectivos en la mayoría de los procesos.
Gestión activa de planes de mejoramiento</t>
    </r>
    <r>
      <rPr>
        <b/>
        <sz val="12"/>
        <rFont val="Arial"/>
        <family val="2"/>
      </rPr>
      <t xml:space="preserve">
Aspectos por fortalecer
</t>
    </r>
    <r>
      <rPr>
        <sz val="12"/>
        <rFont val="Arial"/>
        <family val="2"/>
      </rPr>
      <t>Persisten áreas donde el control existe, pero aún no opera con la consistencia deseada o mantiene brechas en la evidencia.
Aunque las actividades están diseñadas, algunos procedimientos todavía no cuentan con documentación formal o actualizada que permita trazabilidad plena.
En algunos casos el control está diseñado, pero su operación presenta falencias que afectan la uniformidad del cumplimiento.
No siempre se cuenta con evidencia suficiente que respalde la efectividad completa de los controles evaluados, lo que limita la verificación independiente.</t>
    </r>
  </si>
  <si>
    <t>Con base en la evaluación realizada, el Sistema de Gestión de Calidad de la entidad alcanza un 93% de madurez, lo que refleja un alto nivel de efectividad en sus procesos y controles. Este resultado indica que la mayoría de los componentes del sistema están bien implementados y funcionando adecuadamente, aunque aún existen áreas de oportunidad para optimizar ciertos aspectos.
Entre los puntos más relevantes se destacan las actividades de monitoreo y supervisión continua, así como el compromiso de la Alta Dirección con el control interno y la gestión de riesgos. Sin embargo, se han identificado algunas debilidades que requieren atención, como la falta de documentación sistemática en ciertos procesos, la necesidad de implementar un sistema automatizado para la gestión de incidencias y la mejora en la gestión de los riesgos asociados a los servicios tercerizados.
Se recomienda fortalecer la segunda línea de defensa, mejorar la gestión de incidencias a través de herramientas tecnológicas y asegurar que los riesgos de los proveedores estén  documentados y accesibles. Con estas acciones, la entidad podrá cerrar las brechas identificadas y elevar aún más la efectividad del sistema, acercándose a la madurez total del 100%.
En resumen, el 93% de madurez refleja un buen desempeño general, pero con margen para mejorar en la documentación, automatización y evaluación continua de los procesos clave para el control interno y la gestión de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</si>
</sst>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1" x14ac:knownFonts="1">
    <font>
      <sz val="10"/>
      <color theme="1"/>
      <name val="Arial"/>
      <family val="2"/>
    </font>
    <font>
      <b/>
      <sz val="10"/>
      <color theme="1"/>
      <name val="Arial"/>
      <family val="2"/>
    </font>
    <font>
      <b/>
      <sz val="10"/>
      <color indexed="18"/>
      <name val="Arial"/>
      <family val="2"/>
    </font>
    <font>
      <sz val="10"/>
      <name val="Arial"/>
      <family val="2"/>
    </font>
    <font>
      <b/>
      <i/>
      <sz val="10"/>
      <name val="Arial"/>
      <family val="2"/>
    </font>
    <font>
      <b/>
      <sz val="12"/>
      <color theme="0"/>
      <name val="Arial"/>
      <family val="2"/>
    </font>
    <font>
      <b/>
      <sz val="12"/>
      <name val="Arial"/>
      <family val="2"/>
    </font>
    <font>
      <sz val="10"/>
      <color theme="1"/>
      <name val="Calibri"/>
      <family val="2"/>
      <scheme val="minor"/>
    </font>
    <font>
      <b/>
      <i/>
      <sz val="10"/>
      <color theme="1"/>
      <name val="Arial"/>
      <family val="2"/>
    </font>
    <font>
      <sz val="12"/>
      <name val="Times New Roman"/>
      <family val="1"/>
    </font>
    <font>
      <b/>
      <sz val="11"/>
      <name val="Arial Narrow"/>
      <family val="2"/>
    </font>
    <font>
      <sz val="11"/>
      <name val="Arial Narrow"/>
      <family val="2"/>
    </font>
    <font>
      <sz val="11"/>
      <color theme="1"/>
      <name val="Arial Narrow"/>
      <family val="2"/>
    </font>
    <font>
      <b/>
      <sz val="11"/>
      <color theme="0"/>
      <name val="Arial Narrow"/>
      <family val="2"/>
    </font>
    <font>
      <sz val="11"/>
      <color theme="0"/>
      <name val="Arial Narrow"/>
      <family val="2"/>
    </font>
    <font>
      <b/>
      <sz val="12"/>
      <color theme="0"/>
      <name val="Arial Narrow"/>
      <family val="2"/>
    </font>
    <font>
      <sz val="10"/>
      <color rgb="FFFF0000"/>
      <name val="Arial"/>
      <family val="2"/>
    </font>
    <font>
      <b/>
      <sz val="10"/>
      <color rgb="FFFF0000"/>
      <name val="Arial"/>
      <family val="2"/>
    </font>
    <font>
      <b/>
      <sz val="12"/>
      <color rgb="FFFF0000"/>
      <name val="Arial"/>
      <family val="2"/>
    </font>
    <font>
      <b/>
      <sz val="18"/>
      <color theme="0"/>
      <name val="Arial"/>
      <family val="2"/>
    </font>
    <font>
      <sz val="20"/>
      <color rgb="FFFF0000"/>
      <name val="Arial"/>
      <family val="2"/>
    </font>
    <font>
      <b/>
      <sz val="16"/>
      <color theme="1"/>
      <name val="Arial"/>
      <family val="2"/>
    </font>
    <font>
      <b/>
      <sz val="20"/>
      <color theme="0"/>
      <name val="Arial"/>
      <family val="2"/>
    </font>
    <font>
      <b/>
      <sz val="10"/>
      <name val="Arial"/>
      <family val="2"/>
    </font>
    <font>
      <b/>
      <u/>
      <sz val="12"/>
      <color theme="0"/>
      <name val="Arial"/>
      <family val="2"/>
    </font>
    <font>
      <sz val="18"/>
      <color theme="1"/>
      <name val="Arial"/>
      <family val="2"/>
    </font>
    <font>
      <sz val="25"/>
      <color theme="1"/>
      <name val="Arial"/>
      <family val="2"/>
    </font>
    <font>
      <sz val="12"/>
      <name val="Arial"/>
      <family val="2"/>
    </font>
    <font>
      <sz val="12"/>
      <color theme="1"/>
      <name val="Arial"/>
      <family val="2"/>
    </font>
    <font>
      <sz val="12"/>
      <color theme="1" tint="0.249977111117893"/>
      <name val="Arial"/>
      <family val="2"/>
    </font>
    <font>
      <b/>
      <sz val="12"/>
      <color theme="1"/>
      <name val="Arial"/>
      <family val="2"/>
    </font>
  </fonts>
  <fills count="11">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indexed="51"/>
        <bgColor indexed="64"/>
      </patternFill>
    </fill>
    <fill>
      <patternFill patternType="solid">
        <fgColor rgb="FF83A343"/>
        <bgColor indexed="64"/>
      </patternFill>
    </fill>
    <fill>
      <patternFill patternType="solid">
        <fgColor rgb="FFFFCC00"/>
        <bgColor indexed="64"/>
      </patternFill>
    </fill>
    <fill>
      <patternFill patternType="solid">
        <fgColor theme="7" tint="-0.249977111117893"/>
        <bgColor indexed="64"/>
      </patternFill>
    </fill>
    <fill>
      <patternFill patternType="solid">
        <fgColor theme="6" tint="-0.499984740745262"/>
        <bgColor indexed="64"/>
      </patternFill>
    </fill>
    <fill>
      <patternFill patternType="solid">
        <fgColor rgb="FF00B050"/>
        <bgColor indexed="64"/>
      </patternFill>
    </fill>
    <fill>
      <patternFill patternType="solid">
        <fgColor theme="4"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auto="1"/>
      </top>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style="hair">
        <color rgb="FF81829A"/>
      </left>
      <right style="hair">
        <color rgb="FF81829A"/>
      </right>
      <top style="hair">
        <color rgb="FF81829A"/>
      </top>
      <bottom style="hair">
        <color rgb="FF81829A"/>
      </bottom>
      <diagonal/>
    </border>
    <border>
      <left style="thin">
        <color rgb="FF81829A"/>
      </left>
      <right style="thin">
        <color rgb="FF81829A"/>
      </right>
      <top style="thin">
        <color rgb="FF81829A"/>
      </top>
      <bottom style="thin">
        <color rgb="FF81829A"/>
      </bottom>
      <diagonal/>
    </border>
    <border>
      <left style="hair">
        <color rgb="FF81829A"/>
      </left>
      <right/>
      <top style="hair">
        <color rgb="FF81829A"/>
      </top>
      <bottom style="thin">
        <color rgb="FF81829A"/>
      </bottom>
      <diagonal/>
    </border>
    <border>
      <left style="thin">
        <color rgb="FF81829A"/>
      </left>
      <right/>
      <top style="hair">
        <color rgb="FF81829A"/>
      </top>
      <bottom style="hair">
        <color rgb="FF81829A"/>
      </bottom>
      <diagonal/>
    </border>
    <border>
      <left style="thin">
        <color rgb="FF81829A"/>
      </left>
      <right/>
      <top style="hair">
        <color rgb="FF81829A"/>
      </top>
      <bottom style="thin">
        <color rgb="FF81829A"/>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right style="thin">
        <color indexed="64"/>
      </right>
      <top style="thin">
        <color indexed="64"/>
      </top>
      <bottom/>
      <diagonal/>
    </border>
    <border>
      <left/>
      <right/>
      <top/>
      <bottom style="thin">
        <color rgb="FF81829A"/>
      </bottom>
      <diagonal/>
    </border>
  </borders>
  <cellStyleXfs count="5">
    <xf numFmtId="0" fontId="0" fillId="0" borderId="0"/>
    <xf numFmtId="0" fontId="2" fillId="4" borderId="0"/>
    <xf numFmtId="0" fontId="7" fillId="0" borderId="0"/>
    <xf numFmtId="0" fontId="3" fillId="0" borderId="0"/>
    <xf numFmtId="0" fontId="9" fillId="0" borderId="0"/>
  </cellStyleXfs>
  <cellXfs count="92">
    <xf numFmtId="0" fontId="0" fillId="0" borderId="0" xfId="0"/>
    <xf numFmtId="0" fontId="0" fillId="2" borderId="16" xfId="0" applyFill="1" applyBorder="1"/>
    <xf numFmtId="0" fontId="0" fillId="2" borderId="17" xfId="0" applyFill="1" applyBorder="1"/>
    <xf numFmtId="0" fontId="0" fillId="2" borderId="18" xfId="0" applyFill="1" applyBorder="1"/>
    <xf numFmtId="0" fontId="0" fillId="2" borderId="19" xfId="0" applyFill="1" applyBorder="1"/>
    <xf numFmtId="0" fontId="0" fillId="2" borderId="20" xfId="0" applyFill="1" applyBorder="1"/>
    <xf numFmtId="0" fontId="6" fillId="2" borderId="7" xfId="0" applyFont="1" applyFill="1" applyBorder="1" applyAlignment="1">
      <alignment horizontal="center" vertical="center"/>
    </xf>
    <xf numFmtId="0" fontId="6" fillId="2" borderId="20" xfId="0" applyFont="1" applyFill="1" applyBorder="1" applyAlignment="1">
      <alignment vertical="center"/>
    </xf>
    <xf numFmtId="0" fontId="0" fillId="2" borderId="21" xfId="0" applyFill="1" applyBorder="1"/>
    <xf numFmtId="0" fontId="0" fillId="2" borderId="22" xfId="0" applyFill="1" applyBorder="1"/>
    <xf numFmtId="0" fontId="0" fillId="2" borderId="23" xfId="0" applyFill="1" applyBorder="1"/>
    <xf numFmtId="0" fontId="0" fillId="2" borderId="0" xfId="0" applyFill="1"/>
    <xf numFmtId="0" fontId="1" fillId="2" borderId="0" xfId="0" applyFont="1" applyFill="1" applyAlignment="1">
      <alignment wrapText="1"/>
    </xf>
    <xf numFmtId="0" fontId="0" fillId="0" borderId="1" xfId="0" applyBorder="1"/>
    <xf numFmtId="0" fontId="0" fillId="0" borderId="24" xfId="0" applyBorder="1"/>
    <xf numFmtId="0" fontId="0" fillId="0" borderId="26" xfId="0" applyBorder="1"/>
    <xf numFmtId="0" fontId="5" fillId="10" borderId="12" xfId="0" applyFont="1" applyFill="1" applyBorder="1" applyAlignment="1">
      <alignment horizontal="center" vertical="center" wrapText="1"/>
    </xf>
    <xf numFmtId="0" fontId="0" fillId="0" borderId="1" xfId="0" applyBorder="1" applyAlignment="1">
      <alignment horizontal="left"/>
    </xf>
    <xf numFmtId="0" fontId="13" fillId="3"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19" fillId="10" borderId="12"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9" fontId="22" fillId="3" borderId="27" xfId="0" applyNumberFormat="1" applyFont="1" applyFill="1" applyBorder="1" applyAlignment="1" applyProtection="1">
      <alignment horizontal="center" vertical="center"/>
      <protection hidden="1"/>
    </xf>
    <xf numFmtId="9" fontId="21" fillId="9" borderId="1" xfId="0" applyNumberFormat="1" applyFont="1" applyFill="1" applyBorder="1" applyAlignment="1" applyProtection="1">
      <alignment horizontal="center" vertical="center"/>
      <protection hidden="1"/>
    </xf>
    <xf numFmtId="9" fontId="21" fillId="9" borderId="1" xfId="0" applyNumberFormat="1" applyFont="1" applyFill="1" applyBorder="1" applyAlignment="1" applyProtection="1">
      <alignment horizontal="center" vertical="center"/>
      <protection locked="0"/>
    </xf>
    <xf numFmtId="49" fontId="26" fillId="2" borderId="11" xfId="0" applyNumberFormat="1" applyFont="1" applyFill="1" applyBorder="1" applyAlignment="1" applyProtection="1">
      <alignment horizontal="center" vertical="center" wrapText="1"/>
      <protection locked="0"/>
    </xf>
    <xf numFmtId="0" fontId="10" fillId="0" borderId="0" xfId="2" applyFont="1" applyAlignment="1" applyProtection="1">
      <alignment vertical="center"/>
      <protection hidden="1"/>
    </xf>
    <xf numFmtId="0" fontId="11" fillId="0" borderId="0" xfId="2" applyFont="1" applyAlignment="1" applyProtection="1">
      <alignment vertical="center" wrapText="1"/>
      <protection hidden="1"/>
    </xf>
    <xf numFmtId="0" fontId="0" fillId="0" borderId="0" xfId="0" applyProtection="1">
      <protection hidden="1"/>
    </xf>
    <xf numFmtId="0" fontId="10" fillId="0" borderId="0" xfId="2" applyFont="1" applyAlignment="1" applyProtection="1">
      <alignment vertical="center" wrapText="1"/>
      <protection hidden="1"/>
    </xf>
    <xf numFmtId="0" fontId="16" fillId="0" borderId="0" xfId="0" applyFont="1" applyProtection="1">
      <protection hidden="1"/>
    </xf>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0" fillId="0" borderId="31" xfId="0" applyBorder="1" applyAlignment="1">
      <alignment vertical="center"/>
    </xf>
    <xf numFmtId="0" fontId="8" fillId="2" borderId="0" xfId="0" applyFont="1" applyFill="1"/>
    <xf numFmtId="0" fontId="6" fillId="2" borderId="0" xfId="0" applyFont="1" applyFill="1" applyAlignment="1">
      <alignment horizontal="left" vertical="center"/>
    </xf>
    <xf numFmtId="0" fontId="6" fillId="2" borderId="0" xfId="0" applyFont="1" applyFill="1" applyAlignment="1">
      <alignment horizontal="center" vertical="center"/>
    </xf>
    <xf numFmtId="0" fontId="5" fillId="2" borderId="0" xfId="0" applyFont="1" applyFill="1" applyAlignment="1">
      <alignment vertical="center"/>
    </xf>
    <xf numFmtId="0" fontId="4" fillId="2" borderId="0" xfId="0" applyFont="1" applyFill="1" applyAlignment="1">
      <alignment vertical="center"/>
    </xf>
    <xf numFmtId="9" fontId="6" fillId="0" borderId="1" xfId="0" applyNumberFormat="1" applyFont="1" applyBorder="1" applyAlignment="1" applyProtection="1">
      <alignment horizontal="center" vertical="center"/>
      <protection locked="0"/>
    </xf>
    <xf numFmtId="0" fontId="6" fillId="0" borderId="0" xfId="0" applyFont="1" applyAlignment="1">
      <alignment horizontal="left" vertical="center"/>
    </xf>
    <xf numFmtId="0" fontId="27" fillId="0" borderId="31" xfId="0" applyFont="1" applyBorder="1" applyAlignment="1" applyProtection="1">
      <alignment vertical="center" wrapText="1"/>
      <protection locked="0"/>
    </xf>
    <xf numFmtId="0" fontId="6" fillId="0" borderId="1" xfId="0" applyFont="1" applyBorder="1" applyAlignment="1" applyProtection="1">
      <alignment horizontal="center" vertical="center"/>
      <protection hidden="1"/>
    </xf>
    <xf numFmtId="0" fontId="0" fillId="0" borderId="0" xfId="0" applyAlignment="1">
      <alignment horizontal="left"/>
    </xf>
    <xf numFmtId="0" fontId="0" fillId="0" borderId="0" xfId="0" applyAlignment="1">
      <alignment horizontal="center"/>
    </xf>
    <xf numFmtId="0" fontId="25" fillId="0" borderId="0" xfId="0" applyFont="1" applyAlignment="1">
      <alignment horizontal="center" wrapText="1"/>
    </xf>
    <xf numFmtId="0" fontId="6" fillId="2" borderId="0" xfId="0" applyFont="1" applyFill="1" applyAlignment="1">
      <alignment vertical="center"/>
    </xf>
    <xf numFmtId="0" fontId="6" fillId="0" borderId="24" xfId="0" applyFont="1" applyBorder="1" applyAlignment="1">
      <alignment vertical="center"/>
    </xf>
    <xf numFmtId="0" fontId="6" fillId="0" borderId="0" xfId="0" applyFont="1" applyAlignment="1">
      <alignment vertical="center"/>
    </xf>
    <xf numFmtId="9" fontId="6" fillId="0" borderId="0" xfId="0" applyNumberFormat="1" applyFont="1" applyAlignment="1">
      <alignment vertical="center"/>
    </xf>
    <xf numFmtId="0" fontId="5" fillId="3" borderId="0" xfId="0" applyFont="1" applyFill="1" applyAlignment="1">
      <alignment horizontal="center" vertical="center" wrapText="1"/>
    </xf>
    <xf numFmtId="0" fontId="18" fillId="2" borderId="0" xfId="0" applyFont="1" applyFill="1" applyAlignment="1">
      <alignment horizontal="center" vertical="center" wrapText="1"/>
    </xf>
    <xf numFmtId="0" fontId="6" fillId="0" borderId="0" xfId="0" applyFont="1" applyAlignment="1">
      <alignment horizontal="center" vertical="center" wrapText="1"/>
    </xf>
    <xf numFmtId="0" fontId="17" fillId="2" borderId="0" xfId="0" applyFont="1" applyFill="1" applyAlignment="1">
      <alignment wrapText="1"/>
    </xf>
    <xf numFmtId="49" fontId="0" fillId="2" borderId="0" xfId="0" applyNumberFormat="1" applyFill="1" applyAlignment="1">
      <alignment horizontal="left" vertical="top" wrapText="1"/>
    </xf>
    <xf numFmtId="0" fontId="19" fillId="2" borderId="0" xfId="0" applyFont="1" applyFill="1" applyAlignment="1">
      <alignment horizontal="center" vertical="center"/>
    </xf>
    <xf numFmtId="0" fontId="20" fillId="2" borderId="0" xfId="0" applyFont="1" applyFill="1" applyAlignment="1">
      <alignment horizontal="center" vertical="center"/>
    </xf>
    <xf numFmtId="164" fontId="12" fillId="2" borderId="0" xfId="0" applyNumberFormat="1" applyFont="1" applyFill="1" applyAlignment="1">
      <alignment horizontal="center"/>
    </xf>
    <xf numFmtId="0" fontId="14" fillId="2" borderId="0" xfId="0" applyFont="1" applyFill="1" applyAlignment="1">
      <alignment vertical="center"/>
    </xf>
    <xf numFmtId="0" fontId="12" fillId="2" borderId="0" xfId="0" applyFont="1" applyFill="1" applyAlignment="1">
      <alignment horizontal="center"/>
    </xf>
    <xf numFmtId="0" fontId="15" fillId="3" borderId="1" xfId="0" applyFont="1" applyFill="1" applyBorder="1" applyAlignment="1">
      <alignment horizontal="center" vertical="center"/>
    </xf>
    <xf numFmtId="0" fontId="29" fillId="0" borderId="31" xfId="0" applyFont="1" applyBorder="1" applyAlignment="1" applyProtection="1">
      <alignment vertical="center" wrapText="1"/>
      <protection locked="0"/>
    </xf>
    <xf numFmtId="0" fontId="0" fillId="2" borderId="27" xfId="0" applyFill="1" applyBorder="1"/>
    <xf numFmtId="49" fontId="23" fillId="2" borderId="14" xfId="0" applyNumberFormat="1" applyFont="1" applyFill="1" applyBorder="1" applyAlignment="1">
      <alignment horizontal="left" vertical="center" wrapText="1"/>
    </xf>
    <xf numFmtId="49" fontId="23" fillId="2" borderId="15" xfId="0" applyNumberFormat="1" applyFont="1" applyFill="1" applyBorder="1" applyAlignment="1">
      <alignment horizontal="left" vertical="center" wrapText="1"/>
    </xf>
    <xf numFmtId="0" fontId="30" fillId="2" borderId="0" xfId="0" applyFont="1" applyFill="1" applyAlignment="1">
      <alignment wrapText="1"/>
    </xf>
    <xf numFmtId="0" fontId="27" fillId="0" borderId="31" xfId="0" applyFont="1" applyBorder="1" applyAlignment="1" applyProtection="1">
      <alignment vertical="top" wrapText="1"/>
      <protection locked="0"/>
    </xf>
    <xf numFmtId="0" fontId="30" fillId="0" borderId="0" xfId="0" applyFont="1" applyAlignment="1">
      <alignment horizontal="justify" vertical="top" wrapText="1"/>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3" borderId="10" xfId="0" applyFont="1" applyFill="1" applyBorder="1" applyAlignment="1">
      <alignment horizontal="center" vertical="center"/>
    </xf>
    <xf numFmtId="49" fontId="29" fillId="2" borderId="13" xfId="0" applyNumberFormat="1" applyFont="1" applyFill="1" applyBorder="1" applyAlignment="1" applyProtection="1">
      <alignment horizontal="left" vertical="center" wrapText="1"/>
      <protection locked="0"/>
    </xf>
    <xf numFmtId="49" fontId="28" fillId="2" borderId="32" xfId="0" applyNumberFormat="1" applyFont="1" applyFill="1" applyBorder="1" applyAlignment="1" applyProtection="1">
      <alignment horizontal="left" vertical="center" wrapText="1"/>
      <protection locked="0"/>
    </xf>
    <xf numFmtId="49" fontId="28" fillId="2" borderId="33" xfId="0" applyNumberFormat="1" applyFont="1" applyFill="1" applyBorder="1" applyAlignment="1" applyProtection="1">
      <alignment horizontal="left" vertical="center" wrapText="1"/>
      <protection locked="0"/>
    </xf>
    <xf numFmtId="49" fontId="28" fillId="2" borderId="13" xfId="0" applyNumberFormat="1" applyFont="1" applyFill="1" applyBorder="1" applyAlignment="1" applyProtection="1">
      <alignment horizontal="left" vertical="center" wrapText="1"/>
      <protection locked="0"/>
    </xf>
    <xf numFmtId="0" fontId="28" fillId="2" borderId="1" xfId="0" applyFont="1" applyFill="1" applyBorder="1" applyAlignment="1" applyProtection="1">
      <alignment horizontal="left" vertical="center"/>
      <protection locked="0"/>
    </xf>
    <xf numFmtId="164" fontId="28" fillId="2" borderId="4" xfId="0" applyNumberFormat="1" applyFont="1" applyFill="1" applyBorder="1" applyAlignment="1" applyProtection="1">
      <alignment horizontal="left" vertical="center"/>
      <protection locked="0"/>
    </xf>
    <xf numFmtId="164" fontId="28" fillId="2" borderId="5" xfId="0" applyNumberFormat="1" applyFont="1" applyFill="1" applyBorder="1" applyAlignment="1" applyProtection="1">
      <alignment horizontal="left" vertical="center"/>
      <protection locked="0"/>
    </xf>
    <xf numFmtId="164" fontId="28" fillId="2" borderId="34" xfId="0" applyNumberFormat="1" applyFont="1" applyFill="1" applyBorder="1" applyAlignment="1" applyProtection="1">
      <alignment horizontal="left" vertical="center"/>
      <protection locked="0"/>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0" fillId="2" borderId="35" xfId="0" applyFill="1" applyBorder="1" applyAlignment="1">
      <alignment horizontal="center"/>
    </xf>
  </cellXfs>
  <cellStyles count="5">
    <cellStyle name="Normal" xfId="0" builtinId="0"/>
    <cellStyle name="Normal - Style1 2" xfId="3" xr:uid="{00000000-0005-0000-0000-000002000000}"/>
    <cellStyle name="Normal 2" xfId="2" xr:uid="{00000000-0005-0000-0000-000003000000}"/>
    <cellStyle name="Normal 2 2" xfId="4" xr:uid="{00000000-0005-0000-0000-000004000000}"/>
    <cellStyle name="table_head1" xfId="1" xr:uid="{00000000-0005-0000-0000-000006000000}"/>
  </cellStyles>
  <dxfs count="19">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s>
  <tableStyles count="0" defaultTableStyle="TableStyleMedium9" defaultPivotStyle="PivotStyleLight16"/>
  <colors>
    <mruColors>
      <color rgb="FFFFFF99"/>
      <color rgb="FFFFFF66"/>
      <color rgb="FFCCFF99"/>
      <color rgb="FFFF9900"/>
      <color rgb="FFFF6699"/>
      <color rgb="FFF9D367"/>
      <color rgb="FF83A343"/>
      <color rgb="FFFFCC00"/>
      <color rgb="FFF7C435"/>
      <color rgb="FF2E39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calcChain" Target="calcChain.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xdr:colOff>
      <xdr:row>23</xdr:row>
      <xdr:rowOff>0</xdr:rowOff>
    </xdr:from>
    <xdr:to>
      <xdr:col>10</xdr:col>
      <xdr:colOff>336446</xdr:colOff>
      <xdr:row>23</xdr:row>
      <xdr:rowOff>609600</xdr:rowOff>
    </xdr:to>
    <xdr:pic>
      <xdr:nvPicPr>
        <xdr:cNvPr id="3" name="Imagen 2">
          <a:extLst>
            <a:ext uri="{FF2B5EF4-FFF2-40B4-BE49-F238E27FC236}">
              <a16:creationId xmlns:a16="http://schemas.microsoft.com/office/drawing/2014/main" id="{0454EA92-0B20-3F17-E3C9-644B406C3326}"/>
            </a:ext>
          </a:extLst>
        </xdr:cNvPr>
        <xdr:cNvPicPr>
          <a:picLocks noChangeAspect="1"/>
        </xdr:cNvPicPr>
      </xdr:nvPicPr>
      <xdr:blipFill>
        <a:blip xmlns:r="http://schemas.openxmlformats.org/officeDocument/2006/relationships" r:embed="rId1">
          <a:clrChange>
            <a:clrFrom>
              <a:srgbClr val="ACACAC"/>
            </a:clrFrom>
            <a:clrTo>
              <a:srgbClr val="ACACAC">
                <a:alpha val="0"/>
              </a:srgbClr>
            </a:clrTo>
          </a:clrChange>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10553699" y="27241500"/>
          <a:ext cx="1428647" cy="6096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pmco-my.sharepoint.com/G:/MIS%20DOCUMENTOS/ANALISIS%20DIF%20-ACT-TI-AXI/AJUSTES%20POR%20INFLACION/A%20X%20I%202003/NUEVO%20CALCULO%20AXI%202003/ARCHVOS%201920/REMODELACIONES%2009%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epmco-my.sharepoint.com/G:/Trabajo%20-%20Agust&#237;n/EXCEL/PATRIM/PATEC%202005/Fusion/oficialo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epmco-my.sharepoint.com/C:/DOCUME~1/ljlopez/CONFIG~1/Temp/notesE1EF34/Otros%20Anexos/Gastos%20Regionales,%20Setiembre%2020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epmco-my.sharepoint.com/C:/DOCUME~1/ECESPE~1/CONFIG~1/Temp/notesFFF692/Otros%20Anexos/Gastos%20Regionales,%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epmco-my.sharepoint.com/C:/Users/Evalbuena/AppData/Local/Microsoft/Windows/Temporary%20Internet%20Files/Content.Outlook/SVA60ZPR/Consolidado%20Diciembre%20%202011%20Banking%20Gaap%20Grupo%20Aval-1204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epmco-my.sharepoint.com/C:/Users/Jcruz/Desktop/COnsolidacion/Informacion-Julio2011/Recibidos/Bogota/ECP/Real/CONSOLRE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epmco-my.sharepoint.com/C:/DOCUME~1/ECESPE~1/CONFIG~1/Temp/notesFFF692/PUC_1112%20v5.9.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epmco-my.sharepoint.com/C:/E/Documents/Brand%20X/JT8D/200/Meridiana/VB%20LLP%20Model%20V3%20Meridian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epmco-my.sharepoint.com/C:/Users/Jcruz/Desktop/COnsolidacion/Informacion-Julio2011/Recibidos/Bogota/ECP/Financiero/Consol/CONSOLFINA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epmco-my.sharepoint.com/C:/Grupo_Aval/USGAAP/BANKING/1106/Entregado/Guia%203%20Historica%20a%20Junio%202011%20-%20Agosto%2020%202011%20-%201109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epmco-my.sharepoint.com/C:/Mis%20Documentos/GRUPO%20AVAL/Banking%20Junio%202011/Julio-Banking%20Junio%2020110813/Banking%20Junio%202011/Consolidacion%20Entidades%20Aval%20SEC%20Banking%20Gaap%20a%20Junio%20de%202011-2011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pmco-my.sharepoint.com/C:/E/Shared/Collections/AMIT/Eswaran_Files/DLF/Julie/wizmo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epmco-my.sharepoint.com/C:/ESTADOS%20FINANCIEROS%202002/Salvador/Set/SALV-Mktshare-Emisor%20SET-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epmco-my.sharepoint.com/C:/DOCUME~1/ljlopez/CONFIG~1/Temp/notesE1EF34/Leasing%20Bogot&#225;,%20PUC%20Marzo%202011%20Final%20sin%20detalles.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epmco-my.sharepoint.com/C:/E/DOCUME~1/malas/CONFIG~1/Temp/notesE1EF34/Presupuesto%202007%20(Consul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pmco-my.sharepoint.com/G:/Trabajo%20-%20Agustin/EXCEL/AVAL/Aval2009/Mar09/CONSOL/VeR%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pmco-my.sharepoint.com/G:/Documents%20and%20Settings/Administrador/Mis%20documentos/Mis%20documentos/AVAL2002/Mis%20documentos/1998/1998inicial/consol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pmco-my.sharepoint.com/G:/Trabajo%20-%20Agust&#237;n/EXCEL/PATRIM/PATEC%202005/Fusion/oficialm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pmco-my.sharepoint.com/C:/Mis%20documentos/CONSOLIDACION%20ATH/JUNIO%202011/CONSOLIDACION%20PARA%20AVAL_ANUALIZADO/ATH_Estados%20Financieros%20Junio%202011%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pmco-my.sharepoint.com/C:/Archivos%20comunes/2005/Reserva/Cargar%20Reporte%20de%20Mo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pmco-my.sharepoint.com/C:/Mis%20Documentos/Marielos/Estad&#237;sticas/2005/Nueva%20Estadistica/Nueva%20Estadistica/52.Dias%20de%20atraso%20(Outstan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pmco-my.sharepoint.com/C:/E/tmp/97pbt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 val="valores"/>
    </sheet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atalogo"/>
      <sheetName val="23 Part Adq"/>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bth"/>
      <sheetName val="97pbth.xls"/>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860B0-6F88-4EA2-9001-36948536C004}">
  <sheetPr>
    <pageSetUpPr fitToPage="1"/>
  </sheetPr>
  <dimension ref="A1:T27"/>
  <sheetViews>
    <sheetView tabSelected="1" view="pageLayout" zoomScale="59" zoomScaleNormal="64" zoomScalePageLayoutView="59" workbookViewId="0">
      <selection activeCell="D10" sqref="D10:K10"/>
    </sheetView>
  </sheetViews>
  <sheetFormatPr baseColWidth="10" defaultColWidth="11.44140625" defaultRowHeight="13.2" x14ac:dyDescent="0.25"/>
  <cols>
    <col min="1" max="1" width="1.77734375" style="11" customWidth="1"/>
    <col min="2" max="2" width="25.21875" style="11" customWidth="1"/>
    <col min="3" max="3" width="19.44140625" style="11" customWidth="1"/>
    <col min="4" max="4" width="0.77734375" style="11" customWidth="1"/>
    <col min="5" max="5" width="18.5546875" style="11" customWidth="1"/>
    <col min="6" max="6" width="2" style="11" customWidth="1"/>
    <col min="7" max="7" width="93.109375" style="11" customWidth="1"/>
    <col min="8" max="8" width="1" style="11" customWidth="1"/>
    <col min="9" max="9" width="15.77734375" style="11" customWidth="1"/>
    <col min="10" max="10" width="1.44140625" style="11" hidden="1" customWidth="1"/>
    <col min="11" max="11" width="100.21875" style="11" customWidth="1"/>
    <col min="12" max="12" width="1.77734375" style="11" customWidth="1"/>
    <col min="13" max="13" width="24.77734375" style="11" customWidth="1"/>
    <col min="14" max="14" width="7" style="11" customWidth="1"/>
    <col min="15" max="16384" width="11.44140625" style="11"/>
  </cols>
  <sheetData>
    <row r="1" spans="1:20" ht="13.8" thickBot="1" x14ac:dyDescent="0.3"/>
    <row r="2" spans="1:20" ht="18" customHeight="1" thickTop="1" x14ac:dyDescent="0.25">
      <c r="A2" s="1"/>
      <c r="B2" s="2"/>
      <c r="C2" s="2"/>
      <c r="D2" s="2"/>
      <c r="E2" s="2"/>
      <c r="F2" s="2"/>
      <c r="G2" s="2"/>
      <c r="H2" s="2"/>
      <c r="I2" s="2"/>
      <c r="J2" s="2"/>
      <c r="K2" s="2"/>
      <c r="L2" s="2"/>
      <c r="M2" s="2"/>
      <c r="N2" s="3"/>
    </row>
    <row r="3" spans="1:20" ht="18" customHeight="1" x14ac:dyDescent="0.25">
      <c r="A3" s="4"/>
      <c r="C3" s="86" t="s">
        <v>9</v>
      </c>
      <c r="D3" s="82" t="s">
        <v>145</v>
      </c>
      <c r="E3" s="82"/>
      <c r="F3" s="82"/>
      <c r="G3" s="82"/>
      <c r="H3" s="82"/>
      <c r="I3" s="82"/>
      <c r="J3" s="82"/>
      <c r="K3" s="82"/>
      <c r="L3" s="66"/>
      <c r="M3" s="66"/>
      <c r="N3" s="5"/>
    </row>
    <row r="4" spans="1:20" ht="18" customHeight="1" x14ac:dyDescent="0.25">
      <c r="A4" s="4"/>
      <c r="C4" s="87"/>
      <c r="D4" s="82"/>
      <c r="E4" s="82"/>
      <c r="F4" s="82"/>
      <c r="G4" s="82"/>
      <c r="H4" s="82"/>
      <c r="I4" s="82"/>
      <c r="J4" s="82"/>
      <c r="K4" s="82"/>
      <c r="L4" s="66"/>
      <c r="M4" s="66"/>
      <c r="N4" s="5"/>
    </row>
    <row r="5" spans="1:20" ht="41.25" customHeight="1" thickBot="1" x14ac:dyDescent="0.3">
      <c r="A5" s="4"/>
      <c r="C5" s="67" t="s">
        <v>10</v>
      </c>
      <c r="D5" s="83" t="s">
        <v>154</v>
      </c>
      <c r="E5" s="84"/>
      <c r="F5" s="84"/>
      <c r="G5" s="84"/>
      <c r="H5" s="84"/>
      <c r="I5" s="84"/>
      <c r="J5" s="84"/>
      <c r="K5" s="85"/>
      <c r="L5" s="64"/>
      <c r="M5" s="64"/>
      <c r="N5" s="5"/>
    </row>
    <row r="6" spans="1:20" ht="18" customHeight="1" thickBot="1" x14ac:dyDescent="0.3">
      <c r="A6" s="4"/>
      <c r="C6" s="65"/>
      <c r="D6" s="64"/>
      <c r="E6" s="64"/>
      <c r="F6" s="64"/>
      <c r="G6" s="64"/>
      <c r="H6" s="64"/>
      <c r="I6" s="64"/>
      <c r="J6" s="64"/>
      <c r="K6" s="69"/>
      <c r="N6" s="5"/>
    </row>
    <row r="7" spans="1:20" ht="93" customHeight="1" thickBot="1" x14ac:dyDescent="0.3">
      <c r="A7" s="4"/>
      <c r="B7" s="91"/>
      <c r="C7" s="91"/>
      <c r="G7" s="88" t="s">
        <v>11</v>
      </c>
      <c r="H7" s="89"/>
      <c r="I7" s="90"/>
      <c r="K7" s="28">
        <v>0.93</v>
      </c>
      <c r="L7" s="63"/>
      <c r="M7" s="63"/>
      <c r="N7" s="5"/>
    </row>
    <row r="8" spans="1:20" ht="22.8" x14ac:dyDescent="0.25">
      <c r="A8" s="4"/>
      <c r="B8" s="75" t="s">
        <v>12</v>
      </c>
      <c r="C8" s="76"/>
      <c r="D8" s="76"/>
      <c r="E8" s="76"/>
      <c r="F8" s="76"/>
      <c r="G8" s="76"/>
      <c r="H8" s="76"/>
      <c r="I8" s="76"/>
      <c r="J8" s="76"/>
      <c r="K8" s="77"/>
      <c r="L8" s="62"/>
      <c r="M8" s="62"/>
      <c r="N8" s="5"/>
    </row>
    <row r="9" spans="1:20" ht="15.75" customHeight="1" x14ac:dyDescent="0.25">
      <c r="A9" s="4"/>
      <c r="B9" s="6"/>
      <c r="C9" s="6"/>
      <c r="D9" s="6"/>
      <c r="E9" s="6"/>
      <c r="F9" s="6"/>
      <c r="G9" s="6"/>
      <c r="H9" s="6"/>
      <c r="I9" s="6"/>
      <c r="J9" s="6"/>
      <c r="K9" s="6"/>
      <c r="L9" s="43"/>
      <c r="M9" s="43"/>
      <c r="N9" s="5"/>
    </row>
    <row r="10" spans="1:20" ht="67.8" customHeight="1" x14ac:dyDescent="0.25">
      <c r="A10" s="4"/>
      <c r="B10" s="70" t="s">
        <v>13</v>
      </c>
      <c r="C10" s="31" t="s">
        <v>14</v>
      </c>
      <c r="D10" s="78" t="s">
        <v>160</v>
      </c>
      <c r="E10" s="79"/>
      <c r="F10" s="79"/>
      <c r="G10" s="79"/>
      <c r="H10" s="79"/>
      <c r="I10" s="79"/>
      <c r="J10" s="79"/>
      <c r="K10" s="80"/>
      <c r="L10" s="61"/>
      <c r="M10" s="61"/>
      <c r="N10" s="5"/>
    </row>
    <row r="11" spans="1:20" ht="71.400000000000006" customHeight="1" x14ac:dyDescent="0.25">
      <c r="A11" s="4"/>
      <c r="B11" s="70" t="s">
        <v>15</v>
      </c>
      <c r="C11" s="31" t="s">
        <v>16</v>
      </c>
      <c r="D11" s="81" t="s">
        <v>17</v>
      </c>
      <c r="E11" s="79"/>
      <c r="F11" s="79"/>
      <c r="G11" s="79"/>
      <c r="H11" s="79"/>
      <c r="I11" s="79"/>
      <c r="J11" s="79"/>
      <c r="K11" s="80"/>
      <c r="L11" s="61"/>
      <c r="M11" s="61"/>
      <c r="N11" s="5"/>
    </row>
    <row r="12" spans="1:20" ht="44.55" customHeight="1" x14ac:dyDescent="0.25">
      <c r="A12" s="4"/>
      <c r="B12" s="71" t="s">
        <v>18</v>
      </c>
      <c r="C12" s="31" t="s">
        <v>16</v>
      </c>
      <c r="D12" s="81" t="s">
        <v>152</v>
      </c>
      <c r="E12" s="79"/>
      <c r="F12" s="79"/>
      <c r="G12" s="79"/>
      <c r="H12" s="79"/>
      <c r="I12" s="79"/>
      <c r="J12" s="79"/>
      <c r="K12" s="80"/>
      <c r="L12" s="61"/>
      <c r="M12" s="61"/>
      <c r="N12" s="5"/>
    </row>
    <row r="13" spans="1:20" ht="30.75" customHeight="1" thickBot="1" x14ac:dyDescent="0.3">
      <c r="A13" s="4"/>
      <c r="E13" s="60"/>
      <c r="N13" s="5"/>
    </row>
    <row r="14" spans="1:20" ht="100.8" customHeight="1" thickBot="1" x14ac:dyDescent="0.3">
      <c r="B14" s="22" t="s">
        <v>4</v>
      </c>
      <c r="C14" s="16" t="s">
        <v>19</v>
      </c>
      <c r="D14" s="59"/>
      <c r="E14" s="16" t="s">
        <v>20</v>
      </c>
      <c r="F14" s="59"/>
      <c r="G14" s="19" t="s">
        <v>21</v>
      </c>
      <c r="H14" s="58"/>
      <c r="I14" s="20" t="s">
        <v>22</v>
      </c>
      <c r="J14" s="58"/>
      <c r="K14" s="21" t="s">
        <v>23</v>
      </c>
      <c r="L14" s="58"/>
      <c r="M14" s="57" t="s">
        <v>24</v>
      </c>
      <c r="N14" s="5"/>
      <c r="O14" s="12"/>
    </row>
    <row r="15" spans="1:20" ht="31.2" customHeight="1" x14ac:dyDescent="0.4">
      <c r="A15" s="4"/>
      <c r="B15" s="52"/>
      <c r="C15"/>
      <c r="D15"/>
      <c r="E15"/>
      <c r="F15"/>
      <c r="G15" s="15"/>
      <c r="H15"/>
      <c r="I15" s="15"/>
      <c r="J15"/>
      <c r="K15"/>
      <c r="L15"/>
      <c r="M15"/>
      <c r="N15" s="5"/>
    </row>
    <row r="16" spans="1:20" ht="351.6" customHeight="1" x14ac:dyDescent="0.25">
      <c r="A16" s="4"/>
      <c r="B16" s="23" t="s">
        <v>3</v>
      </c>
      <c r="C16" s="49" t="s">
        <v>147</v>
      </c>
      <c r="D16" s="56"/>
      <c r="E16" s="29">
        <v>0.92</v>
      </c>
      <c r="F16" s="56"/>
      <c r="G16" s="73" t="s">
        <v>155</v>
      </c>
      <c r="H16" s="55"/>
      <c r="I16" s="30">
        <v>0.81</v>
      </c>
      <c r="J16" s="54"/>
      <c r="K16" s="73" t="s">
        <v>148</v>
      </c>
      <c r="L16" s="47"/>
      <c r="M16" s="46">
        <f>E16-I16</f>
        <v>0.10999999999999999</v>
      </c>
      <c r="N16" s="7"/>
      <c r="O16" s="53"/>
      <c r="P16" s="53"/>
      <c r="Q16" s="53" t="s">
        <v>25</v>
      </c>
      <c r="R16" s="53"/>
      <c r="S16" s="53"/>
      <c r="T16" s="53"/>
    </row>
    <row r="17" spans="1:16" ht="333.6" customHeight="1" x14ac:dyDescent="0.25">
      <c r="A17" s="4"/>
      <c r="B17" s="24" t="s">
        <v>26</v>
      </c>
      <c r="C17" s="49" t="s">
        <v>147</v>
      </c>
      <c r="D17"/>
      <c r="E17" s="29">
        <v>0.91</v>
      </c>
      <c r="F17"/>
      <c r="G17" s="74" t="s">
        <v>156</v>
      </c>
      <c r="H17"/>
      <c r="I17" s="30">
        <v>0.91</v>
      </c>
      <c r="J17" s="14"/>
      <c r="K17" s="48" t="s">
        <v>149</v>
      </c>
      <c r="L17" s="47"/>
      <c r="M17" s="46">
        <f>E17-I17</f>
        <v>0</v>
      </c>
      <c r="N17" s="5"/>
      <c r="P17" s="11" t="s">
        <v>27</v>
      </c>
    </row>
    <row r="18" spans="1:16" ht="384.6" customHeight="1" x14ac:dyDescent="0.25">
      <c r="A18" s="4"/>
      <c r="B18" s="25" t="s">
        <v>28</v>
      </c>
      <c r="C18" s="49" t="s">
        <v>147</v>
      </c>
      <c r="D18"/>
      <c r="E18" s="29">
        <v>0.92</v>
      </c>
      <c r="F18"/>
      <c r="G18" s="73" t="s">
        <v>157</v>
      </c>
      <c r="H18"/>
      <c r="I18" s="30">
        <v>0.96</v>
      </c>
      <c r="J18" s="14"/>
      <c r="K18" s="68" t="s">
        <v>150</v>
      </c>
      <c r="L18" s="47"/>
      <c r="M18" s="46">
        <f>E18-I18</f>
        <v>-3.9999999999999925E-2</v>
      </c>
      <c r="N18" s="5"/>
    </row>
    <row r="19" spans="1:16" ht="6.75" customHeight="1" x14ac:dyDescent="0.4">
      <c r="A19" s="4"/>
      <c r="B19" s="52"/>
      <c r="C19" s="51"/>
      <c r="D19"/>
      <c r="E19" s="13"/>
      <c r="F19"/>
      <c r="G19" s="40"/>
      <c r="H19"/>
      <c r="I19" s="15"/>
      <c r="J19"/>
      <c r="K19" s="40"/>
      <c r="L19" s="50"/>
      <c r="M19" s="17"/>
      <c r="N19" s="5"/>
    </row>
    <row r="20" spans="1:16" ht="399.6" customHeight="1" x14ac:dyDescent="0.25">
      <c r="A20" s="4"/>
      <c r="B20" s="26" t="s">
        <v>29</v>
      </c>
      <c r="C20" s="49" t="s">
        <v>147</v>
      </c>
      <c r="D20"/>
      <c r="E20" s="29">
        <v>0.93</v>
      </c>
      <c r="F20"/>
      <c r="G20" s="73" t="s">
        <v>158</v>
      </c>
      <c r="H20"/>
      <c r="I20" s="30">
        <v>0.86</v>
      </c>
      <c r="J20" s="14"/>
      <c r="K20" s="48" t="s">
        <v>153</v>
      </c>
      <c r="L20" s="47"/>
      <c r="M20" s="46">
        <f>E20-I20</f>
        <v>7.0000000000000062E-2</v>
      </c>
      <c r="N20" s="5"/>
    </row>
    <row r="21" spans="1:16" ht="13.5" customHeight="1" x14ac:dyDescent="0.4">
      <c r="A21" s="4"/>
      <c r="B21" s="52"/>
      <c r="C21" s="51"/>
      <c r="D21"/>
      <c r="E21" s="13"/>
      <c r="F21"/>
      <c r="G21" s="40"/>
      <c r="H21"/>
      <c r="I21" s="15"/>
      <c r="J21"/>
      <c r="K21" s="40"/>
      <c r="L21" s="50"/>
      <c r="M21" s="17"/>
      <c r="N21" s="5"/>
    </row>
    <row r="22" spans="1:16" ht="325.5" customHeight="1" x14ac:dyDescent="0.25">
      <c r="A22" s="4"/>
      <c r="B22" s="27" t="s">
        <v>30</v>
      </c>
      <c r="C22" s="49" t="s">
        <v>147</v>
      </c>
      <c r="D22"/>
      <c r="E22" s="29">
        <v>0.95</v>
      </c>
      <c r="F22"/>
      <c r="G22" s="73" t="s">
        <v>159</v>
      </c>
      <c r="H22"/>
      <c r="I22" s="30">
        <v>0.86</v>
      </c>
      <c r="J22" s="14"/>
      <c r="K22" s="48" t="s">
        <v>151</v>
      </c>
      <c r="L22" s="47"/>
      <c r="M22" s="46">
        <f>E22-I22</f>
        <v>8.9999999999999969E-2</v>
      </c>
      <c r="N22" s="5"/>
    </row>
    <row r="23" spans="1:16" ht="15.6" x14ac:dyDescent="0.25">
      <c r="A23" s="4"/>
      <c r="B23" s="44"/>
      <c r="C23" s="43"/>
      <c r="K23" s="42"/>
      <c r="L23" s="42"/>
      <c r="M23" s="42"/>
      <c r="N23" s="5"/>
    </row>
    <row r="24" spans="1:16" ht="72" customHeight="1" x14ac:dyDescent="0.3">
      <c r="A24" s="4"/>
      <c r="B24" s="45"/>
      <c r="C24" s="43"/>
      <c r="G24" s="72" t="s">
        <v>146</v>
      </c>
      <c r="K24" s="42"/>
      <c r="L24" s="42"/>
      <c r="M24" s="42"/>
      <c r="N24" s="5"/>
    </row>
    <row r="25" spans="1:16" x14ac:dyDescent="0.25">
      <c r="A25" s="4"/>
      <c r="B25" s="41"/>
      <c r="N25" s="5"/>
    </row>
    <row r="26" spans="1:16" ht="13.8" thickBot="1" x14ac:dyDescent="0.3">
      <c r="A26" s="8"/>
      <c r="B26" s="9"/>
      <c r="C26" s="9"/>
      <c r="D26" s="9"/>
      <c r="E26" s="9"/>
      <c r="F26" s="9"/>
      <c r="G26" s="9"/>
      <c r="H26" s="9"/>
      <c r="I26" s="9"/>
      <c r="J26" s="9"/>
      <c r="K26" s="9"/>
      <c r="L26" s="9"/>
      <c r="M26" s="9"/>
      <c r="N26" s="10"/>
    </row>
    <row r="27" spans="1:16" ht="13.8" thickTop="1" x14ac:dyDescent="0.25"/>
  </sheetData>
  <sheetProtection formatCells="0" formatColumns="0" formatRows="0"/>
  <mergeCells count="9">
    <mergeCell ref="B8:K8"/>
    <mergeCell ref="D10:K10"/>
    <mergeCell ref="D11:K11"/>
    <mergeCell ref="D12:K12"/>
    <mergeCell ref="D3:K4"/>
    <mergeCell ref="D5:K5"/>
    <mergeCell ref="C3:C4"/>
    <mergeCell ref="G7:I7"/>
    <mergeCell ref="B7:C7"/>
  </mergeCells>
  <conditionalFormatting sqref="E16:E18 E20 E22">
    <cfRule type="cellIs" dxfId="18" priority="25" operator="between">
      <formula>0.76</formula>
      <formula>1</formula>
    </cfRule>
    <cfRule type="cellIs" dxfId="17" priority="26" operator="between">
      <formula>0.51</formula>
      <formula>0.75</formula>
    </cfRule>
    <cfRule type="cellIs" dxfId="16" priority="27" operator="between">
      <formula>0.26</formula>
      <formula>0.5</formula>
    </cfRule>
    <cfRule type="cellIs" dxfId="15" priority="28" operator="between">
      <formula>0</formula>
      <formula>#REF!</formula>
    </cfRule>
  </conditionalFormatting>
  <conditionalFormatting sqref="I16:I18">
    <cfRule type="cellIs" dxfId="14" priority="9" operator="between">
      <formula>0.76</formula>
      <formula>1</formula>
    </cfRule>
    <cfRule type="cellIs" dxfId="13" priority="10" operator="between">
      <formula>0.51</formula>
      <formula>0.75</formula>
    </cfRule>
    <cfRule type="cellIs" dxfId="12" priority="11" operator="between">
      <formula>0.26</formula>
      <formula>0.5</formula>
    </cfRule>
    <cfRule type="cellIs" dxfId="11" priority="12" operator="between">
      <formula>0</formula>
      <formula>#REF!</formula>
    </cfRule>
  </conditionalFormatting>
  <conditionalFormatting sqref="I20">
    <cfRule type="cellIs" dxfId="10" priority="5" operator="between">
      <formula>0.76</formula>
      <formula>1</formula>
    </cfRule>
    <cfRule type="cellIs" dxfId="9" priority="6" operator="between">
      <formula>0.51</formula>
      <formula>0.75</formula>
    </cfRule>
    <cfRule type="cellIs" dxfId="8" priority="7" operator="between">
      <formula>0.26</formula>
      <formula>0.5</formula>
    </cfRule>
    <cfRule type="cellIs" dxfId="7" priority="8" operator="between">
      <formula>0</formula>
      <formula>#REF!</formula>
    </cfRule>
  </conditionalFormatting>
  <conditionalFormatting sqref="I22">
    <cfRule type="cellIs" dxfId="6" priority="1" operator="between">
      <formula>0.76</formula>
      <formula>1</formula>
    </cfRule>
    <cfRule type="cellIs" dxfId="5" priority="2" operator="between">
      <formula>0.51</formula>
      <formula>0.75</formula>
    </cfRule>
    <cfRule type="cellIs" dxfId="4" priority="3" operator="between">
      <formula>0.26</formula>
      <formula>0.5</formula>
    </cfRule>
    <cfRule type="cellIs" dxfId="3" priority="4" operator="between">
      <formula>0</formula>
      <formula>#REF!</formula>
    </cfRule>
  </conditionalFormatting>
  <conditionalFormatting sqref="K7">
    <cfRule type="cellIs" priority="21" operator="between">
      <formula>0.76</formula>
      <formula>1</formula>
    </cfRule>
    <cfRule type="cellIs" dxfId="2" priority="22" operator="between">
      <formula>0.51</formula>
      <formula>0.75</formula>
    </cfRule>
    <cfRule type="cellIs" dxfId="1" priority="23" operator="between">
      <formula>0.26</formula>
      <formula>0.5</formula>
    </cfRule>
    <cfRule type="cellIs" dxfId="0" priority="24" operator="between">
      <formula>0</formula>
      <formula>0.25</formula>
    </cfRule>
  </conditionalFormatting>
  <dataValidations disablePrompts="1" count="4">
    <dataValidation allowBlank="1" showInputMessage="1" showErrorMessage="1" prompt="Celda formulada, información proveniente de la pestaña de deficiencias." sqref="C14" xr:uid="{00000000-0002-0000-0800-000000000000}"/>
    <dataValidation type="list" allowBlank="1" showInputMessage="1" showErrorMessage="1" sqref="L10:M10" xr:uid="{00000000-0002-0000-0800-000001000000}">
      <formula1>"Si,No"</formula1>
    </dataValidation>
    <dataValidation type="list" allowBlank="1" showInputMessage="1" showErrorMessage="1" sqref="L11:M11 C11:C12" xr:uid="{00000000-0002-0000-0800-000002000000}">
      <formula1>"Si, No"</formula1>
    </dataValidation>
    <dataValidation type="list" allowBlank="1" showInputMessage="1" showErrorMessage="1" sqref="C10" xr:uid="{00000000-0002-0000-0800-000003000000}">
      <formula1>"Si,No,En proceso"</formula1>
    </dataValidation>
  </dataValidations>
  <printOptions horizontalCentered="1" verticalCentered="1"/>
  <pageMargins left="0" right="0" top="0" bottom="0.15748031496062992" header="0" footer="0"/>
  <pageSetup scale="32" fitToWidth="0" orientation="portrait" r:id="rId1"/>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S82"/>
  <sheetViews>
    <sheetView workbookViewId="0"/>
  </sheetViews>
  <sheetFormatPr baseColWidth="10" defaultColWidth="11.44140625" defaultRowHeight="13.2" x14ac:dyDescent="0.25"/>
  <cols>
    <col min="2" max="4" width="22.21875" customWidth="1"/>
    <col min="5" max="5" width="34.44140625" customWidth="1"/>
    <col min="6" max="6" width="36.44140625" bestFit="1" customWidth="1"/>
    <col min="8" max="8" width="12.21875" bestFit="1" customWidth="1"/>
    <col min="9" max="9" width="12.77734375" customWidth="1"/>
    <col min="13" max="14" width="17.44140625" customWidth="1"/>
  </cols>
  <sheetData>
    <row r="1" spans="1:19" ht="81.75" customHeight="1" x14ac:dyDescent="0.25">
      <c r="A1" s="37" t="s">
        <v>7</v>
      </c>
      <c r="B1" s="37" t="s">
        <v>31</v>
      </c>
      <c r="C1" s="38" t="s">
        <v>32</v>
      </c>
      <c r="D1" s="38" t="s">
        <v>33</v>
      </c>
      <c r="E1" s="38" t="s">
        <v>34</v>
      </c>
      <c r="F1" s="37" t="s">
        <v>8</v>
      </c>
      <c r="G1" s="39" t="s">
        <v>35</v>
      </c>
      <c r="H1" s="39" t="s">
        <v>36</v>
      </c>
      <c r="I1" s="39" t="s">
        <v>37</v>
      </c>
      <c r="J1" s="39" t="s">
        <v>5</v>
      </c>
      <c r="K1" s="39" t="s">
        <v>6</v>
      </c>
      <c r="L1" s="39" t="s">
        <v>38</v>
      </c>
      <c r="M1" s="18" t="s">
        <v>39</v>
      </c>
      <c r="N1" s="18"/>
    </row>
    <row r="2" spans="1:19" ht="12.75" customHeight="1" x14ac:dyDescent="0.25">
      <c r="A2" s="34" t="s">
        <v>40</v>
      </c>
      <c r="B2" s="34" t="str">
        <f>+LEFT(A2,1)</f>
        <v>1</v>
      </c>
      <c r="C2" s="34" t="e">
        <f>+MID(VLOOKUP(A2,#REF!,2,0),4,LEN(VLOOKUP(A2,#REF!,2,0))-4)</f>
        <v>#REF!</v>
      </c>
      <c r="D2" s="34" t="s">
        <v>41</v>
      </c>
      <c r="E2" s="34" t="e">
        <f>+VLOOKUP(A2,#REF!,3,0)</f>
        <v>#REF!</v>
      </c>
      <c r="F2" s="34" t="e">
        <f>+VLOOKUP(A2,#REF!,10,0)</f>
        <v>#REF!</v>
      </c>
      <c r="G2" s="34" t="e">
        <f>+VLOOKUP(A2,#REF!,13)</f>
        <v>#REF!</v>
      </c>
      <c r="H2" s="36" t="e">
        <f>+_xlfn.RANK.EQ(G2,$G$2:$G$82,1)</f>
        <v>#REF!</v>
      </c>
      <c r="I2" s="34" t="e">
        <f t="shared" ref="I2:I33" si="0">+IF(F2=$F$2,$P$4,IF(F2=$F$3,$P$2,$P$3))</f>
        <v>#REF!</v>
      </c>
      <c r="J2" s="34" t="s">
        <v>42</v>
      </c>
      <c r="K2" s="34" t="e">
        <f>+IF(ISBLANK(VLOOKUP(A2,#REF!,5,0)),"",VLOOKUP(A2,#REF!,5,0))</f>
        <v>#REF!</v>
      </c>
      <c r="L2" s="34" t="e">
        <f>+IF(ISBLANK(VLOOKUP(A2,#REF!,9,0)),"",VLOOKUP(A2,#REF!,9,0))</f>
        <v>#REF!</v>
      </c>
      <c r="M2" s="34" t="e">
        <f t="shared" ref="M2" si="1">+IF(OR(AND(K2=1,L2=1),AND(ISBLANK(K2),ISBLANK(L2)),K2="",L2=""),0,IF(OR(AND(K2=1,L2=2),AND(K2=1,L2=3)),0.25,IF(OR(AND(K2=2,L2=2),AND(K2=3,L2=1),AND(K2=3,L2=2),AND(K2=2,L2=1)),0.5,IF(AND(K2=2,L2=3),0.75,1))))</f>
        <v>#REF!</v>
      </c>
      <c r="N2" s="34" t="e">
        <f>+AVERAGEIF($D$2:$D$82,D2,$M$2:$M$82)</f>
        <v>#REF!</v>
      </c>
      <c r="O2" s="32" t="s">
        <v>0</v>
      </c>
      <c r="P2" s="33" t="s">
        <v>43</v>
      </c>
      <c r="Q2" s="33"/>
      <c r="R2" s="34"/>
      <c r="S2" s="34"/>
    </row>
    <row r="3" spans="1:19" ht="12.75" customHeight="1" x14ac:dyDescent="0.25">
      <c r="A3" s="34" t="s">
        <v>44</v>
      </c>
      <c r="B3" s="34" t="str">
        <f t="shared" ref="B3:B42" si="2">+LEFT(A3,1)</f>
        <v>1</v>
      </c>
      <c r="C3" s="34" t="e">
        <f>+MID(VLOOKUP(A3,#REF!,2,0),4,LEN(VLOOKUP(A3,#REF!,2,0))-4)</f>
        <v>#REF!</v>
      </c>
      <c r="D3" s="34" t="s">
        <v>41</v>
      </c>
      <c r="E3" s="34" t="e">
        <f>+VLOOKUP(A3,#REF!,3,0)</f>
        <v>#REF!</v>
      </c>
      <c r="F3" s="34" t="e">
        <f>+VLOOKUP(A3,#REF!,10,0)</f>
        <v>#REF!</v>
      </c>
      <c r="G3" s="34" t="e">
        <f>+VLOOKUP(A3,#REF!,13,0)</f>
        <v>#REF!</v>
      </c>
      <c r="H3" s="36" t="e">
        <f t="shared" ref="H3:H70" si="3">+_xlfn.RANK.EQ(G3,$G$2:$G$82,1)</f>
        <v>#REF!</v>
      </c>
      <c r="I3" s="34" t="e">
        <f t="shared" si="0"/>
        <v>#REF!</v>
      </c>
      <c r="J3" s="34" t="s">
        <v>42</v>
      </c>
      <c r="K3" s="34" t="e">
        <f>+IF(ISBLANK(VLOOKUP(A3,#REF!,5,0)),"",VLOOKUP(A3,#REF!,5,0))</f>
        <v>#REF!</v>
      </c>
      <c r="L3" s="34" t="e">
        <f>+IF(ISBLANK(VLOOKUP(A3,#REF!,9,0)),"",VLOOKUP(A3,#REF!,9,0))</f>
        <v>#REF!</v>
      </c>
      <c r="M3" s="34" t="e">
        <f>+IF(OR(AND(K3=1,L3=1),AND(ISBLANK(K3),ISBLANK(L3)),K3="",L3=""),0,IF(OR(AND(K3=1,L3=2),AND(K3=1,L3=3)),0.25,IF(OR(AND(K3=2,L3=2),AND(K3=3,L3=1),AND(K3=3,L3=2),AND(K3=2,L3=1)),0.5,IF(AND(K3=2,L3=3),0.75,1))))</f>
        <v>#REF!</v>
      </c>
      <c r="N3" s="34" t="e">
        <f t="shared" ref="N3:N70" si="4">+AVERAGEIF($D$2:$D$82,D3,$M$2:$M$82)</f>
        <v>#REF!</v>
      </c>
      <c r="O3" s="35" t="s">
        <v>1</v>
      </c>
      <c r="P3" s="33" t="s">
        <v>45</v>
      </c>
      <c r="Q3" s="33"/>
      <c r="R3" s="34" t="s">
        <v>46</v>
      </c>
      <c r="S3" s="34"/>
    </row>
    <row r="4" spans="1:19" ht="16.5" customHeight="1" x14ac:dyDescent="0.25">
      <c r="A4" s="34" t="s">
        <v>47</v>
      </c>
      <c r="B4" s="34" t="str">
        <f t="shared" si="2"/>
        <v>1</v>
      </c>
      <c r="C4" s="34" t="e">
        <f>+MID(VLOOKUP(A4,#REF!,2,0),4,LEN(VLOOKUP(A4,#REF!,2,0))-4)</f>
        <v>#REF!</v>
      </c>
      <c r="D4" s="34" t="s">
        <v>41</v>
      </c>
      <c r="E4" s="34" t="e">
        <f>+VLOOKUP(A4,#REF!,3,0)</f>
        <v>#REF!</v>
      </c>
      <c r="F4" s="34" t="e">
        <f>+VLOOKUP(A4,#REF!,10,0)</f>
        <v>#REF!</v>
      </c>
      <c r="G4" s="34" t="e">
        <f>+VLOOKUP(A4,#REF!,13,0)</f>
        <v>#REF!</v>
      </c>
      <c r="H4" s="36" t="e">
        <f t="shared" si="3"/>
        <v>#REF!</v>
      </c>
      <c r="I4" s="34" t="e">
        <f t="shared" si="0"/>
        <v>#REF!</v>
      </c>
      <c r="J4" s="34" t="s">
        <v>42</v>
      </c>
      <c r="K4" s="34" t="e">
        <f>+IF(ISBLANK(VLOOKUP(A4,#REF!,5,0)),"",VLOOKUP(A4,#REF!,5,0))</f>
        <v>#REF!</v>
      </c>
      <c r="L4" s="34" t="e">
        <f>+IF(ISBLANK(VLOOKUP(A4,#REF!,9,0)),"",VLOOKUP(A4,#REF!,9,0))</f>
        <v>#REF!</v>
      </c>
      <c r="M4" s="34" t="e">
        <f t="shared" ref="M4:M67" si="5">+IF(OR(AND(K4=1,L4=1),AND(ISBLANK(K4),ISBLANK(L4)),K4="",L4=""),0,IF(OR(AND(K4=1,L4=2),AND(K4=1,L4=3)),0.25,IF(OR(AND(K4=2,L4=2),AND(K4=3,L4=1),AND(K4=3,L4=2),AND(K4=2,L4=1)),0.5,IF(AND(K4=2,L4=3),0.75,1))))</f>
        <v>#REF!</v>
      </c>
      <c r="N4" s="34" t="e">
        <f t="shared" si="4"/>
        <v>#REF!</v>
      </c>
      <c r="O4" s="35" t="s">
        <v>2</v>
      </c>
      <c r="P4" s="33" t="s">
        <v>48</v>
      </c>
      <c r="Q4" s="33"/>
      <c r="R4" s="34"/>
      <c r="S4" s="34"/>
    </row>
    <row r="5" spans="1:19" x14ac:dyDescent="0.25">
      <c r="A5" s="34" t="s">
        <v>49</v>
      </c>
      <c r="B5" s="34" t="str">
        <f t="shared" si="2"/>
        <v>1</v>
      </c>
      <c r="C5" s="34" t="e">
        <f>+MID(VLOOKUP(A5,#REF!,2,0),4,LEN(VLOOKUP(A5,#REF!,2,0))-4)</f>
        <v>#REF!</v>
      </c>
      <c r="D5" s="34" t="s">
        <v>41</v>
      </c>
      <c r="E5" s="34" t="e">
        <f>+VLOOKUP(A5,#REF!,3,0)</f>
        <v>#REF!</v>
      </c>
      <c r="F5" s="34" t="e">
        <f>+VLOOKUP(A5,#REF!,10,0)</f>
        <v>#REF!</v>
      </c>
      <c r="G5" s="34" t="e">
        <f>+VLOOKUP(A5,#REF!,13,0)</f>
        <v>#REF!</v>
      </c>
      <c r="H5" s="36" t="e">
        <f t="shared" si="3"/>
        <v>#REF!</v>
      </c>
      <c r="I5" s="34" t="e">
        <f t="shared" si="0"/>
        <v>#REF!</v>
      </c>
      <c r="J5" s="34" t="s">
        <v>42</v>
      </c>
      <c r="K5" s="34" t="e">
        <f>+IF(ISBLANK(VLOOKUP(A5,#REF!,5,0)),"",VLOOKUP(A5,#REF!,5,0))</f>
        <v>#REF!</v>
      </c>
      <c r="L5" s="34" t="e">
        <f>+IF(ISBLANK(VLOOKUP(A5,#REF!,9,0)),"",VLOOKUP(A5,#REF!,9,0))</f>
        <v>#REF!</v>
      </c>
      <c r="M5" s="34" t="e">
        <f t="shared" si="5"/>
        <v>#REF!</v>
      </c>
      <c r="N5" s="34" t="e">
        <f t="shared" si="4"/>
        <v>#REF!</v>
      </c>
      <c r="O5" s="34"/>
      <c r="P5" s="34"/>
    </row>
    <row r="6" spans="1:19" x14ac:dyDescent="0.25">
      <c r="A6" s="34" t="s">
        <v>50</v>
      </c>
      <c r="B6" s="34" t="str">
        <f t="shared" si="2"/>
        <v>1</v>
      </c>
      <c r="C6" s="34" t="e">
        <f>+MID(VLOOKUP(A6,#REF!,2,0),4,LEN(VLOOKUP(A6,#REF!,2,0))-4)</f>
        <v>#REF!</v>
      </c>
      <c r="D6" s="34" t="s">
        <v>41</v>
      </c>
      <c r="E6" s="34" t="e">
        <f>+VLOOKUP(A6,#REF!,3,0)</f>
        <v>#REF!</v>
      </c>
      <c r="F6" s="34" t="e">
        <f>+VLOOKUP(A6,#REF!,10,0)</f>
        <v>#REF!</v>
      </c>
      <c r="G6" s="34" t="e">
        <f>+VLOOKUP(A6,#REF!,13,0)</f>
        <v>#REF!</v>
      </c>
      <c r="H6" s="36" t="e">
        <f t="shared" si="3"/>
        <v>#REF!</v>
      </c>
      <c r="I6" s="34" t="e">
        <f t="shared" si="0"/>
        <v>#REF!</v>
      </c>
      <c r="J6" s="34" t="s">
        <v>42</v>
      </c>
      <c r="K6" s="34" t="e">
        <f>+IF(ISBLANK(VLOOKUP(A6,#REF!,5,0)),"",VLOOKUP(A6,#REF!,5,0))</f>
        <v>#REF!</v>
      </c>
      <c r="L6" s="34" t="e">
        <f>+IF(ISBLANK(VLOOKUP(A6,#REF!,9,0)),"",VLOOKUP(A6,#REF!,9,0))</f>
        <v>#REF!</v>
      </c>
      <c r="M6" s="34" t="e">
        <f t="shared" si="5"/>
        <v>#REF!</v>
      </c>
      <c r="N6" s="34" t="e">
        <f t="shared" si="4"/>
        <v>#REF!</v>
      </c>
      <c r="O6" s="34"/>
      <c r="P6" s="34"/>
    </row>
    <row r="7" spans="1:19" x14ac:dyDescent="0.25">
      <c r="A7" s="34" t="s">
        <v>51</v>
      </c>
      <c r="B7" s="34" t="str">
        <f t="shared" si="2"/>
        <v>2</v>
      </c>
      <c r="C7" s="34" t="e">
        <f>+MID(VLOOKUP(A7,#REF!,2,0),4,LEN(VLOOKUP(A7,#REF!,2,0))-4)</f>
        <v>#REF!</v>
      </c>
      <c r="D7" s="34" t="s">
        <v>41</v>
      </c>
      <c r="E7" s="34" t="e">
        <f>+VLOOKUP(A7,#REF!,3,0)</f>
        <v>#REF!</v>
      </c>
      <c r="F7" s="34" t="e">
        <f>+VLOOKUP(A7,#REF!,10,0)</f>
        <v>#REF!</v>
      </c>
      <c r="G7" s="34" t="e">
        <f>+VLOOKUP(A7,#REF!,13,0)</f>
        <v>#REF!</v>
      </c>
      <c r="H7" s="36" t="e">
        <f t="shared" si="3"/>
        <v>#REF!</v>
      </c>
      <c r="I7" s="34" t="e">
        <f t="shared" si="0"/>
        <v>#REF!</v>
      </c>
      <c r="J7" s="34" t="s">
        <v>52</v>
      </c>
      <c r="K7" s="34" t="e">
        <f>+IF(ISBLANK(VLOOKUP(A7,#REF!,5,0)),"",VLOOKUP(A7,#REF!,5,0))</f>
        <v>#REF!</v>
      </c>
      <c r="L7" s="34" t="e">
        <f>+IF(ISBLANK(VLOOKUP(A7,#REF!,9,0)),"",VLOOKUP(A7,#REF!,9,0))</f>
        <v>#REF!</v>
      </c>
      <c r="M7" s="34" t="e">
        <f t="shared" si="5"/>
        <v>#REF!</v>
      </c>
      <c r="N7" s="34" t="e">
        <f t="shared" si="4"/>
        <v>#REF!</v>
      </c>
      <c r="O7" s="34"/>
      <c r="P7" s="34"/>
    </row>
    <row r="8" spans="1:19" x14ac:dyDescent="0.25">
      <c r="A8" s="34" t="s">
        <v>53</v>
      </c>
      <c r="B8" s="34" t="str">
        <f t="shared" si="2"/>
        <v>2</v>
      </c>
      <c r="C8" s="34" t="e">
        <f>+MID(VLOOKUP(A8,#REF!,2,0),4,LEN(VLOOKUP(A8,#REF!,2,0))-4)</f>
        <v>#REF!</v>
      </c>
      <c r="D8" s="34" t="s">
        <v>41</v>
      </c>
      <c r="E8" s="34" t="e">
        <f>+VLOOKUP(A8,#REF!,3,0)</f>
        <v>#REF!</v>
      </c>
      <c r="F8" s="34" t="e">
        <f>+VLOOKUP(A8,#REF!,10,0)</f>
        <v>#REF!</v>
      </c>
      <c r="G8" s="34" t="e">
        <f>+VLOOKUP(A8,#REF!,13,0)</f>
        <v>#REF!</v>
      </c>
      <c r="H8" s="36" t="e">
        <f t="shared" si="3"/>
        <v>#REF!</v>
      </c>
      <c r="I8" s="34" t="e">
        <f t="shared" si="0"/>
        <v>#REF!</v>
      </c>
      <c r="J8" s="34" t="s">
        <v>52</v>
      </c>
      <c r="K8" s="34" t="e">
        <f>+IF(ISBLANK(VLOOKUP(A8,#REF!,5,0)),"",VLOOKUP(A8,#REF!,5,0))</f>
        <v>#REF!</v>
      </c>
      <c r="L8" s="34" t="e">
        <f>+IF(ISBLANK(VLOOKUP(A8,#REF!,9,0)),"",VLOOKUP(A8,#REF!,9,0))</f>
        <v>#REF!</v>
      </c>
      <c r="M8" s="34" t="e">
        <f t="shared" si="5"/>
        <v>#REF!</v>
      </c>
      <c r="N8" s="34" t="e">
        <f t="shared" si="4"/>
        <v>#REF!</v>
      </c>
      <c r="O8" s="34"/>
      <c r="P8" s="34"/>
    </row>
    <row r="9" spans="1:19" x14ac:dyDescent="0.25">
      <c r="A9" s="34" t="s">
        <v>54</v>
      </c>
      <c r="B9" s="34" t="str">
        <f t="shared" si="2"/>
        <v>2</v>
      </c>
      <c r="C9" s="34" t="e">
        <f>+MID(VLOOKUP(A9,#REF!,2,0),4,LEN(VLOOKUP(A9,#REF!,2,0))-4)</f>
        <v>#REF!</v>
      </c>
      <c r="D9" s="34" t="s">
        <v>41</v>
      </c>
      <c r="E9" s="34" t="e">
        <f>+VLOOKUP(A9,#REF!,3,0)</f>
        <v>#REF!</v>
      </c>
      <c r="F9" s="34" t="e">
        <f>+VLOOKUP(A9,#REF!,10,0)</f>
        <v>#REF!</v>
      </c>
      <c r="G9" s="34" t="e">
        <f>+VLOOKUP(A9,#REF!,13,0)</f>
        <v>#REF!</v>
      </c>
      <c r="H9" s="36" t="e">
        <f t="shared" si="3"/>
        <v>#REF!</v>
      </c>
      <c r="I9" s="34" t="e">
        <f t="shared" si="0"/>
        <v>#REF!</v>
      </c>
      <c r="J9" s="34" t="s">
        <v>52</v>
      </c>
      <c r="K9" s="34" t="e">
        <f>+IF(ISBLANK(VLOOKUP(A9,#REF!,5,0)),"",VLOOKUP(A9,#REF!,5,0))</f>
        <v>#REF!</v>
      </c>
      <c r="L9" s="34" t="e">
        <f>+IF(ISBLANK(VLOOKUP(A9,#REF!,9,0)),"",VLOOKUP(A9,#REF!,9,0))</f>
        <v>#REF!</v>
      </c>
      <c r="M9" s="34" t="e">
        <f t="shared" si="5"/>
        <v>#REF!</v>
      </c>
      <c r="N9" s="34" t="e">
        <f t="shared" si="4"/>
        <v>#REF!</v>
      </c>
      <c r="O9" s="34"/>
      <c r="P9" s="34"/>
    </row>
    <row r="10" spans="1:19" x14ac:dyDescent="0.25">
      <c r="A10" s="34" t="s">
        <v>55</v>
      </c>
      <c r="B10" s="34" t="str">
        <f t="shared" si="2"/>
        <v>3</v>
      </c>
      <c r="C10" s="34" t="e">
        <f>+MID(VLOOKUP(A10,#REF!,2,0),4,LEN(VLOOKUP(A10,#REF!,2,0))-4)</f>
        <v>#REF!</v>
      </c>
      <c r="D10" s="34" t="s">
        <v>41</v>
      </c>
      <c r="E10" s="34" t="e">
        <f>+VLOOKUP(A10,#REF!,3,0)</f>
        <v>#REF!</v>
      </c>
      <c r="F10" s="34" t="e">
        <f>+VLOOKUP(A10,#REF!,10,0)</f>
        <v>#REF!</v>
      </c>
      <c r="G10" s="34" t="e">
        <f>+VLOOKUP(A10,#REF!,13,0)</f>
        <v>#REF!</v>
      </c>
      <c r="H10" s="36" t="e">
        <f t="shared" si="3"/>
        <v>#REF!</v>
      </c>
      <c r="I10" s="34" t="e">
        <f t="shared" si="0"/>
        <v>#REF!</v>
      </c>
      <c r="J10" s="34" t="s">
        <v>56</v>
      </c>
      <c r="K10" s="34" t="e">
        <f>+IF(ISBLANK(VLOOKUP(A10,#REF!,5,0)),"",VLOOKUP(A10,#REF!,5,0))</f>
        <v>#REF!</v>
      </c>
      <c r="L10" s="34" t="e">
        <f>+IF(ISBLANK(VLOOKUP(A10,#REF!,9,0)),"",VLOOKUP(A10,#REF!,9,0))</f>
        <v>#REF!</v>
      </c>
      <c r="M10" s="34" t="e">
        <f t="shared" si="5"/>
        <v>#REF!</v>
      </c>
      <c r="N10" s="34" t="e">
        <f t="shared" si="4"/>
        <v>#REF!</v>
      </c>
      <c r="O10" s="34"/>
      <c r="P10" s="34"/>
    </row>
    <row r="11" spans="1:19" x14ac:dyDescent="0.25">
      <c r="A11" s="34" t="s">
        <v>57</v>
      </c>
      <c r="B11" s="34" t="str">
        <f t="shared" si="2"/>
        <v>3</v>
      </c>
      <c r="C11" s="34" t="e">
        <f>+MID(VLOOKUP(A11,#REF!,2,0),4,LEN(VLOOKUP(A11,#REF!,2,0))-4)</f>
        <v>#REF!</v>
      </c>
      <c r="D11" s="34" t="s">
        <v>41</v>
      </c>
      <c r="E11" s="34" t="e">
        <f>+VLOOKUP(A11,#REF!,3,0)</f>
        <v>#REF!</v>
      </c>
      <c r="F11" s="34" t="e">
        <f>+VLOOKUP(A11,#REF!,10,0)</f>
        <v>#REF!</v>
      </c>
      <c r="G11" s="34" t="e">
        <f>+VLOOKUP(A11,#REF!,13,0)</f>
        <v>#REF!</v>
      </c>
      <c r="H11" s="36" t="e">
        <f t="shared" si="3"/>
        <v>#REF!</v>
      </c>
      <c r="I11" s="34" t="e">
        <f t="shared" si="0"/>
        <v>#REF!</v>
      </c>
      <c r="J11" s="34" t="s">
        <v>56</v>
      </c>
      <c r="K11" s="34" t="e">
        <f>+IF(ISBLANK(VLOOKUP(A11,#REF!,5,0)),"",VLOOKUP(A11,#REF!,5,0))</f>
        <v>#REF!</v>
      </c>
      <c r="L11" s="34" t="e">
        <f>+IF(ISBLANK(VLOOKUP(A11,#REF!,9,0)),"",VLOOKUP(A11,#REF!,9,0))</f>
        <v>#REF!</v>
      </c>
      <c r="M11" s="34" t="e">
        <f t="shared" si="5"/>
        <v>#REF!</v>
      </c>
      <c r="N11" s="34" t="e">
        <f t="shared" si="4"/>
        <v>#REF!</v>
      </c>
      <c r="O11" s="34"/>
      <c r="P11" s="34"/>
    </row>
    <row r="12" spans="1:19" x14ac:dyDescent="0.25">
      <c r="A12" s="34" t="s">
        <v>58</v>
      </c>
      <c r="B12" s="34" t="str">
        <f t="shared" si="2"/>
        <v>3</v>
      </c>
      <c r="C12" s="34" t="e">
        <f>+MID(VLOOKUP(A12,#REF!,2,0),4,LEN(VLOOKUP(A12,#REF!,2,0))-4)</f>
        <v>#REF!</v>
      </c>
      <c r="D12" s="34" t="s">
        <v>41</v>
      </c>
      <c r="E12" s="34" t="e">
        <f>+VLOOKUP(A12,#REF!,3,0)</f>
        <v>#REF!</v>
      </c>
      <c r="F12" s="34" t="e">
        <f>+VLOOKUP(A12,#REF!,10,0)</f>
        <v>#REF!</v>
      </c>
      <c r="G12" s="34" t="e">
        <f>+VLOOKUP(A12,#REF!,13,0)</f>
        <v>#REF!</v>
      </c>
      <c r="H12" s="36" t="e">
        <f t="shared" si="3"/>
        <v>#REF!</v>
      </c>
      <c r="I12" s="34" t="e">
        <f t="shared" si="0"/>
        <v>#REF!</v>
      </c>
      <c r="J12" s="34" t="s">
        <v>56</v>
      </c>
      <c r="K12" s="34" t="e">
        <f>+IF(ISBLANK(VLOOKUP(A12,#REF!,5,0)),"",VLOOKUP(A12,#REF!,5,0))</f>
        <v>#REF!</v>
      </c>
      <c r="L12" s="34" t="e">
        <f>+IF(ISBLANK(VLOOKUP(A12,#REF!,9,0)),"",VLOOKUP(A12,#REF!,9,0))</f>
        <v>#REF!</v>
      </c>
      <c r="M12" s="34" t="e">
        <f t="shared" si="5"/>
        <v>#REF!</v>
      </c>
      <c r="N12" s="34" t="e">
        <f t="shared" si="4"/>
        <v>#REF!</v>
      </c>
      <c r="O12" s="34"/>
      <c r="P12" s="34"/>
    </row>
    <row r="13" spans="1:19" x14ac:dyDescent="0.25">
      <c r="A13" s="34" t="s">
        <v>59</v>
      </c>
      <c r="B13" s="34" t="str">
        <f t="shared" si="2"/>
        <v>4</v>
      </c>
      <c r="C13" s="34" t="e">
        <f>+MID(VLOOKUP(A13,#REF!,2,0),4,LEN(VLOOKUP(A13,#REF!,2,0))-4)</f>
        <v>#REF!</v>
      </c>
      <c r="D13" s="34" t="s">
        <v>41</v>
      </c>
      <c r="E13" s="34" t="e">
        <f>+VLOOKUP(A13,#REF!,3,0)</f>
        <v>#REF!</v>
      </c>
      <c r="F13" s="34" t="e">
        <f>+VLOOKUP(A13,#REF!,10,0)</f>
        <v>#REF!</v>
      </c>
      <c r="G13" s="34" t="e">
        <f>+VLOOKUP(A13,#REF!,13,0)</f>
        <v>#REF!</v>
      </c>
      <c r="H13" s="36" t="e">
        <f t="shared" si="3"/>
        <v>#REF!</v>
      </c>
      <c r="I13" s="34" t="e">
        <f t="shared" si="0"/>
        <v>#REF!</v>
      </c>
      <c r="J13" s="34" t="s">
        <v>60</v>
      </c>
      <c r="K13" s="34" t="e">
        <f>+IF(ISBLANK(VLOOKUP(A13,#REF!,5,0)),"",VLOOKUP(A13,#REF!,5,0))</f>
        <v>#REF!</v>
      </c>
      <c r="L13" s="34" t="e">
        <f>+IF(ISBLANK(VLOOKUP(A13,#REF!,9,0)),"",VLOOKUP(A13,#REF!,9,0))</f>
        <v>#REF!</v>
      </c>
      <c r="M13" s="34" t="e">
        <f t="shared" si="5"/>
        <v>#REF!</v>
      </c>
      <c r="N13" s="34" t="e">
        <f t="shared" si="4"/>
        <v>#REF!</v>
      </c>
      <c r="O13" s="34"/>
      <c r="P13" s="34"/>
    </row>
    <row r="14" spans="1:19" x14ac:dyDescent="0.25">
      <c r="A14" s="34" t="s">
        <v>61</v>
      </c>
      <c r="B14" s="34" t="str">
        <f t="shared" si="2"/>
        <v>4</v>
      </c>
      <c r="C14" s="34" t="e">
        <f>+MID(VLOOKUP(A14,#REF!,2,0),4,LEN(VLOOKUP(A14,#REF!,2,0))-4)</f>
        <v>#REF!</v>
      </c>
      <c r="D14" s="34" t="s">
        <v>41</v>
      </c>
      <c r="E14" s="34" t="e">
        <f>+VLOOKUP(A14,#REF!,3,0)</f>
        <v>#REF!</v>
      </c>
      <c r="F14" s="34" t="e">
        <f>+VLOOKUP(A14,#REF!,10,0)</f>
        <v>#REF!</v>
      </c>
      <c r="G14" s="34" t="e">
        <f>+VLOOKUP(A14,#REF!,13,0)</f>
        <v>#REF!</v>
      </c>
      <c r="H14" s="36" t="e">
        <f t="shared" si="3"/>
        <v>#REF!</v>
      </c>
      <c r="I14" s="34" t="e">
        <f t="shared" si="0"/>
        <v>#REF!</v>
      </c>
      <c r="J14" s="34" t="s">
        <v>60</v>
      </c>
      <c r="K14" s="34" t="e">
        <f>+IF(ISBLANK(VLOOKUP(A14,#REF!,5,0)),"",VLOOKUP(A14,#REF!,5,0))</f>
        <v>#REF!</v>
      </c>
      <c r="L14" s="34" t="e">
        <f>+IF(ISBLANK(VLOOKUP(A14,#REF!,9,0)),"",VLOOKUP(A14,#REF!,9,0))</f>
        <v>#REF!</v>
      </c>
      <c r="M14" s="34" t="e">
        <f t="shared" si="5"/>
        <v>#REF!</v>
      </c>
      <c r="N14" s="34" t="e">
        <f t="shared" si="4"/>
        <v>#REF!</v>
      </c>
      <c r="O14" s="34"/>
      <c r="P14" s="34"/>
    </row>
    <row r="15" spans="1:19" x14ac:dyDescent="0.25">
      <c r="A15" s="34" t="s">
        <v>62</v>
      </c>
      <c r="B15" s="34" t="str">
        <f t="shared" si="2"/>
        <v>4</v>
      </c>
      <c r="C15" s="34" t="e">
        <f>+MID(VLOOKUP(A15,#REF!,2,0),4,LEN(VLOOKUP(A15,#REF!,2,0))-4)</f>
        <v>#REF!</v>
      </c>
      <c r="D15" s="34" t="s">
        <v>41</v>
      </c>
      <c r="E15" s="34" t="e">
        <f>+VLOOKUP(A15,#REF!,3,0)</f>
        <v>#REF!</v>
      </c>
      <c r="F15" s="34" t="e">
        <f>+VLOOKUP(A15,#REF!,10,0)</f>
        <v>#REF!</v>
      </c>
      <c r="G15" s="34" t="e">
        <f>+VLOOKUP(A15,#REF!,13,0)</f>
        <v>#REF!</v>
      </c>
      <c r="H15" s="36" t="e">
        <f t="shared" si="3"/>
        <v>#REF!</v>
      </c>
      <c r="I15" s="34" t="e">
        <f t="shared" si="0"/>
        <v>#REF!</v>
      </c>
      <c r="J15" s="34" t="s">
        <v>60</v>
      </c>
      <c r="K15" s="34" t="e">
        <f>+IF(ISBLANK(VLOOKUP(A15,#REF!,5,0)),"",VLOOKUP(A15,#REF!,5,0))</f>
        <v>#REF!</v>
      </c>
      <c r="L15" s="34" t="e">
        <f>+IF(ISBLANK(VLOOKUP(A15,#REF!,9,0)),"",VLOOKUP(A15,#REF!,9,0))</f>
        <v>#REF!</v>
      </c>
      <c r="M15" s="34" t="e">
        <f t="shared" si="5"/>
        <v>#REF!</v>
      </c>
      <c r="N15" s="34" t="e">
        <f t="shared" si="4"/>
        <v>#REF!</v>
      </c>
      <c r="O15" s="34"/>
      <c r="P15" s="34"/>
    </row>
    <row r="16" spans="1:19" x14ac:dyDescent="0.25">
      <c r="A16" s="34" t="s">
        <v>63</v>
      </c>
      <c r="B16" s="34" t="str">
        <f t="shared" si="2"/>
        <v>4</v>
      </c>
      <c r="C16" s="34" t="e">
        <f>+MID(VLOOKUP(A16,#REF!,2,0),4,LEN(VLOOKUP(A16,#REF!,2,0))-4)</f>
        <v>#REF!</v>
      </c>
      <c r="D16" s="34" t="s">
        <v>41</v>
      </c>
      <c r="E16" s="34" t="e">
        <f>+VLOOKUP(A16,#REF!,3,0)</f>
        <v>#REF!</v>
      </c>
      <c r="F16" s="34" t="e">
        <f>+VLOOKUP(A16,#REF!,10,0)</f>
        <v>#REF!</v>
      </c>
      <c r="G16" s="34" t="e">
        <f>+VLOOKUP(A16,#REF!,13,0)</f>
        <v>#REF!</v>
      </c>
      <c r="H16" s="36" t="e">
        <f t="shared" si="3"/>
        <v>#REF!</v>
      </c>
      <c r="I16" s="34" t="e">
        <f t="shared" si="0"/>
        <v>#REF!</v>
      </c>
      <c r="J16" s="34" t="s">
        <v>60</v>
      </c>
      <c r="K16" s="34" t="e">
        <f>+IF(ISBLANK(VLOOKUP(A16,#REF!,5,0)),"",VLOOKUP(A16,#REF!,5,0))</f>
        <v>#REF!</v>
      </c>
      <c r="L16" s="34" t="e">
        <f>+IF(ISBLANK(VLOOKUP(A16,#REF!,9,0)),"",VLOOKUP(A16,#REF!,9,0))</f>
        <v>#REF!</v>
      </c>
      <c r="M16" s="34" t="e">
        <f t="shared" si="5"/>
        <v>#REF!</v>
      </c>
      <c r="N16" s="34" t="e">
        <f t="shared" si="4"/>
        <v>#REF!</v>
      </c>
      <c r="O16" s="34"/>
      <c r="P16" s="34"/>
    </row>
    <row r="17" spans="1:16" x14ac:dyDescent="0.25">
      <c r="A17" s="34" t="s">
        <v>64</v>
      </c>
      <c r="B17" s="34" t="str">
        <f t="shared" si="2"/>
        <v>4</v>
      </c>
      <c r="C17" s="34" t="e">
        <f>+MID(VLOOKUP(A17,#REF!,2,0),4,LEN(VLOOKUP(A17,#REF!,2,0))-4)</f>
        <v>#REF!</v>
      </c>
      <c r="D17" s="34" t="s">
        <v>41</v>
      </c>
      <c r="E17" s="34" t="e">
        <f>+VLOOKUP(A17,#REF!,3,0)</f>
        <v>#REF!</v>
      </c>
      <c r="F17" s="34" t="e">
        <f>+VLOOKUP(A17,#REF!,10,0)</f>
        <v>#REF!</v>
      </c>
      <c r="G17" s="34" t="e">
        <f>+VLOOKUP(A17,#REF!,13,0)</f>
        <v>#REF!</v>
      </c>
      <c r="H17" s="36" t="e">
        <f t="shared" si="3"/>
        <v>#REF!</v>
      </c>
      <c r="I17" s="34" t="e">
        <f t="shared" si="0"/>
        <v>#REF!</v>
      </c>
      <c r="J17" s="34" t="s">
        <v>60</v>
      </c>
      <c r="K17" s="34" t="e">
        <f>+IF(ISBLANK(VLOOKUP(A17,#REF!,5,0)),"",VLOOKUP(A17,#REF!,5,0))</f>
        <v>#REF!</v>
      </c>
      <c r="L17" s="34" t="e">
        <f>+IF(ISBLANK(VLOOKUP(A17,#REF!,9,0)),"",VLOOKUP(A17,#REF!,9,0))</f>
        <v>#REF!</v>
      </c>
      <c r="M17" s="34" t="e">
        <f t="shared" si="5"/>
        <v>#REF!</v>
      </c>
      <c r="N17" s="34" t="e">
        <f t="shared" si="4"/>
        <v>#REF!</v>
      </c>
      <c r="O17" s="34"/>
      <c r="P17" s="34"/>
    </row>
    <row r="18" spans="1:16" x14ac:dyDescent="0.25">
      <c r="A18" s="34" t="s">
        <v>65</v>
      </c>
      <c r="B18" s="34" t="str">
        <f t="shared" si="2"/>
        <v>4</v>
      </c>
      <c r="C18" s="34" t="e">
        <f>+MID(VLOOKUP(A18,#REF!,2,0),4,LEN(VLOOKUP(A18,#REF!,2,0))-4)</f>
        <v>#REF!</v>
      </c>
      <c r="D18" s="34" t="s">
        <v>41</v>
      </c>
      <c r="E18" s="34" t="e">
        <f>+VLOOKUP(A18,#REF!,3,0)</f>
        <v>#REF!</v>
      </c>
      <c r="F18" s="34" t="e">
        <f>+VLOOKUP(A18,#REF!,10,0)</f>
        <v>#REF!</v>
      </c>
      <c r="G18" s="34" t="e">
        <f>+VLOOKUP(A18,#REF!,13,0)</f>
        <v>#REF!</v>
      </c>
      <c r="H18" s="36" t="e">
        <f t="shared" si="3"/>
        <v>#REF!</v>
      </c>
      <c r="I18" s="34" t="e">
        <f t="shared" si="0"/>
        <v>#REF!</v>
      </c>
      <c r="J18" s="34" t="s">
        <v>60</v>
      </c>
      <c r="K18" s="34" t="e">
        <f>+IF(ISBLANK(VLOOKUP(A18,#REF!,5,0)),"",VLOOKUP(A18,#REF!,5,0))</f>
        <v>#REF!</v>
      </c>
      <c r="L18" s="34" t="e">
        <f>+IF(ISBLANK(VLOOKUP(A18,#REF!,9,0)),"",VLOOKUP(A18,#REF!,9,0))</f>
        <v>#REF!</v>
      </c>
      <c r="M18" s="34" t="e">
        <f t="shared" si="5"/>
        <v>#REF!</v>
      </c>
      <c r="N18" s="34" t="e">
        <f t="shared" si="4"/>
        <v>#REF!</v>
      </c>
      <c r="O18" s="34"/>
      <c r="P18" s="34"/>
    </row>
    <row r="19" spans="1:16" x14ac:dyDescent="0.25">
      <c r="A19" s="34" t="s">
        <v>66</v>
      </c>
      <c r="B19" s="34" t="str">
        <f t="shared" si="2"/>
        <v>4</v>
      </c>
      <c r="C19" s="34" t="e">
        <f>+MID(VLOOKUP(A19,#REF!,2,0),4,LEN(VLOOKUP(A19,#REF!,2,0))-4)</f>
        <v>#REF!</v>
      </c>
      <c r="D19" s="34" t="s">
        <v>41</v>
      </c>
      <c r="E19" s="34" t="e">
        <f>+VLOOKUP(A19,#REF!,3,0)</f>
        <v>#REF!</v>
      </c>
      <c r="F19" s="34" t="e">
        <f>+VLOOKUP(A19,#REF!,10,0)</f>
        <v>#REF!</v>
      </c>
      <c r="G19" s="34" t="e">
        <f>+VLOOKUP(A19,#REF!,13,0)</f>
        <v>#REF!</v>
      </c>
      <c r="H19" s="36" t="e">
        <f t="shared" ref="H19" si="6">+_xlfn.RANK.EQ(G19,$G$2:$G$82,1)</f>
        <v>#REF!</v>
      </c>
      <c r="I19" s="34" t="e">
        <f t="shared" si="0"/>
        <v>#REF!</v>
      </c>
      <c r="J19" s="34" t="s">
        <v>60</v>
      </c>
      <c r="K19" s="34" t="e">
        <f>+IF(ISBLANK(VLOOKUP(A19,#REF!,5,0)),"",VLOOKUP(A19,#REF!,5,0))</f>
        <v>#REF!</v>
      </c>
      <c r="L19" s="34" t="e">
        <f>+IF(ISBLANK(VLOOKUP(A19,#REF!,9,0)),"",VLOOKUP(A19,#REF!,9,0))</f>
        <v>#REF!</v>
      </c>
      <c r="M19" s="34" t="e">
        <f t="shared" si="5"/>
        <v>#REF!</v>
      </c>
      <c r="N19" s="34" t="e">
        <f t="shared" ref="N19" si="7">+AVERAGEIF($D$2:$D$82,D19,$M$2:$M$82)</f>
        <v>#REF!</v>
      </c>
      <c r="O19" s="34"/>
      <c r="P19" s="34"/>
    </row>
    <row r="20" spans="1:16" x14ac:dyDescent="0.25">
      <c r="A20" s="34" t="s">
        <v>67</v>
      </c>
      <c r="B20" s="34" t="str">
        <f t="shared" si="2"/>
        <v>5</v>
      </c>
      <c r="C20" s="34" t="e">
        <f>+MID(VLOOKUP(A20,#REF!,2,0),4,LEN(VLOOKUP(A20,#REF!,2,0))-4)</f>
        <v>#REF!</v>
      </c>
      <c r="D20" s="34" t="s">
        <v>41</v>
      </c>
      <c r="E20" s="34" t="e">
        <f>+VLOOKUP(A20,#REF!,3,0)</f>
        <v>#REF!</v>
      </c>
      <c r="F20" s="34" t="e">
        <f>+VLOOKUP(A20,#REF!,10,0)</f>
        <v>#REF!</v>
      </c>
      <c r="G20" s="34" t="e">
        <f>+VLOOKUP(A20,#REF!,13,0)</f>
        <v>#REF!</v>
      </c>
      <c r="H20" s="36" t="e">
        <f t="shared" si="3"/>
        <v>#REF!</v>
      </c>
      <c r="I20" s="34" t="e">
        <f t="shared" si="0"/>
        <v>#REF!</v>
      </c>
      <c r="J20" s="34" t="s">
        <v>68</v>
      </c>
      <c r="K20" s="34" t="e">
        <f>+IF(ISBLANK(VLOOKUP(A20,#REF!,5,0)),"",VLOOKUP(A20,#REF!,5,0))</f>
        <v>#REF!</v>
      </c>
      <c r="L20" s="34" t="e">
        <f>+IF(ISBLANK(VLOOKUP(A20,#REF!,9,0)),"",VLOOKUP(A20,#REF!,9,0))</f>
        <v>#REF!</v>
      </c>
      <c r="M20" s="34" t="e">
        <f t="shared" si="5"/>
        <v>#REF!</v>
      </c>
      <c r="N20" s="34" t="e">
        <f t="shared" si="4"/>
        <v>#REF!</v>
      </c>
      <c r="O20" s="34"/>
      <c r="P20" s="34"/>
    </row>
    <row r="21" spans="1:16" x14ac:dyDescent="0.25">
      <c r="A21" s="34" t="s">
        <v>69</v>
      </c>
      <c r="B21" s="34" t="str">
        <f t="shared" si="2"/>
        <v>5</v>
      </c>
      <c r="C21" s="34" t="e">
        <f>+MID(VLOOKUP(A21,#REF!,2,0),4,LEN(VLOOKUP(A21,#REF!,2,0))-4)</f>
        <v>#REF!</v>
      </c>
      <c r="D21" s="34" t="s">
        <v>41</v>
      </c>
      <c r="E21" s="34" t="e">
        <f>+VLOOKUP(A21,#REF!,3,0)</f>
        <v>#REF!</v>
      </c>
      <c r="F21" s="34" t="e">
        <f>+VLOOKUP(A21,#REF!,10,0)</f>
        <v>#REF!</v>
      </c>
      <c r="G21" s="34" t="e">
        <f>+VLOOKUP(A21,#REF!,13,0)</f>
        <v>#REF!</v>
      </c>
      <c r="H21" s="36" t="e">
        <f t="shared" si="3"/>
        <v>#REF!</v>
      </c>
      <c r="I21" s="34" t="e">
        <f t="shared" si="0"/>
        <v>#REF!</v>
      </c>
      <c r="J21" s="34" t="s">
        <v>68</v>
      </c>
      <c r="K21" s="34" t="e">
        <f>+IF(ISBLANK(VLOOKUP(A21,#REF!,5,0)),"",VLOOKUP(A21,#REF!,5,0))</f>
        <v>#REF!</v>
      </c>
      <c r="L21" s="34" t="e">
        <f>+IF(ISBLANK(VLOOKUP(A21,#REF!,9,0)),"",VLOOKUP(A21,#REF!,9,0))</f>
        <v>#REF!</v>
      </c>
      <c r="M21" s="34" t="e">
        <f t="shared" si="5"/>
        <v>#REF!</v>
      </c>
      <c r="N21" s="34" t="e">
        <f t="shared" si="4"/>
        <v>#REF!</v>
      </c>
      <c r="O21" s="34"/>
      <c r="P21" s="34"/>
    </row>
    <row r="22" spans="1:16" x14ac:dyDescent="0.25">
      <c r="A22" s="34" t="s">
        <v>70</v>
      </c>
      <c r="B22" s="34" t="str">
        <f t="shared" si="2"/>
        <v>5</v>
      </c>
      <c r="C22" s="34" t="e">
        <f>+MID(VLOOKUP(A22,#REF!,2,0),4,LEN(VLOOKUP(A22,#REF!,2,0))-4)</f>
        <v>#REF!</v>
      </c>
      <c r="D22" s="34" t="s">
        <v>41</v>
      </c>
      <c r="E22" s="34" t="e">
        <f>+VLOOKUP(A22,#REF!,3,0)</f>
        <v>#REF!</v>
      </c>
      <c r="F22" s="34" t="e">
        <f>+VLOOKUP(A22,#REF!,10,0)</f>
        <v>#REF!</v>
      </c>
      <c r="G22" s="34" t="e">
        <f>+VLOOKUP(A22,#REF!,13,0)</f>
        <v>#REF!</v>
      </c>
      <c r="H22" s="36" t="e">
        <f t="shared" si="3"/>
        <v>#REF!</v>
      </c>
      <c r="I22" s="34" t="e">
        <f t="shared" si="0"/>
        <v>#REF!</v>
      </c>
      <c r="J22" s="34" t="s">
        <v>68</v>
      </c>
      <c r="K22" s="34" t="e">
        <f>+IF(ISBLANK(VLOOKUP(A22,#REF!,5,0)),"",VLOOKUP(A22,#REF!,5,0))</f>
        <v>#REF!</v>
      </c>
      <c r="L22" s="34" t="e">
        <f>+IF(ISBLANK(VLOOKUP(A22,#REF!,9,0)),"",VLOOKUP(A22,#REF!,9,0))</f>
        <v>#REF!</v>
      </c>
      <c r="M22" s="34" t="e">
        <f t="shared" si="5"/>
        <v>#REF!</v>
      </c>
      <c r="N22" s="34" t="e">
        <f t="shared" si="4"/>
        <v>#REF!</v>
      </c>
      <c r="O22" s="34"/>
      <c r="P22" s="34"/>
    </row>
    <row r="23" spans="1:16" x14ac:dyDescent="0.25">
      <c r="A23" s="34" t="s">
        <v>71</v>
      </c>
      <c r="B23" s="34" t="str">
        <f t="shared" si="2"/>
        <v>5</v>
      </c>
      <c r="C23" s="34" t="e">
        <f>+MID(VLOOKUP(A23,#REF!,2,0),4,LEN(VLOOKUP(A23,#REF!,2,0))-4)</f>
        <v>#REF!</v>
      </c>
      <c r="D23" s="34" t="s">
        <v>41</v>
      </c>
      <c r="E23" s="34" t="e">
        <f>+VLOOKUP(A23,#REF!,3,0)</f>
        <v>#REF!</v>
      </c>
      <c r="F23" s="34" t="e">
        <f>+VLOOKUP(A23,#REF!,10,0)</f>
        <v>#REF!</v>
      </c>
      <c r="G23" s="34" t="e">
        <f>+VLOOKUP(A23,#REF!,13,0)</f>
        <v>#REF!</v>
      </c>
      <c r="H23" s="36" t="e">
        <f t="shared" si="3"/>
        <v>#REF!</v>
      </c>
      <c r="I23" s="34" t="e">
        <f t="shared" si="0"/>
        <v>#REF!</v>
      </c>
      <c r="J23" s="34" t="s">
        <v>68</v>
      </c>
      <c r="K23" s="34" t="e">
        <f>+IF(ISBLANK(VLOOKUP(A23,#REF!,5,0)),"",VLOOKUP(A23,#REF!,5,0))</f>
        <v>#REF!</v>
      </c>
      <c r="L23" s="34" t="e">
        <f>+IF(ISBLANK(VLOOKUP(A23,#REF!,9,0)),"",VLOOKUP(A23,#REF!,9,0))</f>
        <v>#REF!</v>
      </c>
      <c r="M23" s="34" t="e">
        <f t="shared" si="5"/>
        <v>#REF!</v>
      </c>
      <c r="N23" s="34" t="e">
        <f t="shared" si="4"/>
        <v>#REF!</v>
      </c>
      <c r="O23" s="34"/>
      <c r="P23" s="34"/>
    </row>
    <row r="24" spans="1:16" x14ac:dyDescent="0.25">
      <c r="A24" s="34" t="s">
        <v>72</v>
      </c>
      <c r="B24" s="34" t="str">
        <f t="shared" si="2"/>
        <v>5</v>
      </c>
      <c r="C24" s="34" t="e">
        <f>+MID(VLOOKUP(A24,#REF!,2,0),4,LEN(VLOOKUP(A24,#REF!,2,0))-4)</f>
        <v>#REF!</v>
      </c>
      <c r="D24" s="34" t="s">
        <v>41</v>
      </c>
      <c r="E24" s="34" t="e">
        <f>+VLOOKUP(A24,#REF!,3,0)</f>
        <v>#REF!</v>
      </c>
      <c r="F24" s="34" t="e">
        <f>+VLOOKUP(A24,#REF!,10,0)</f>
        <v>#REF!</v>
      </c>
      <c r="G24" s="34" t="e">
        <f>+VLOOKUP(A24,#REF!,13,0)</f>
        <v>#REF!</v>
      </c>
      <c r="H24" s="36" t="e">
        <f t="shared" si="3"/>
        <v>#REF!</v>
      </c>
      <c r="I24" s="34" t="e">
        <f t="shared" si="0"/>
        <v>#REF!</v>
      </c>
      <c r="J24" s="34" t="s">
        <v>68</v>
      </c>
      <c r="K24" s="34" t="e">
        <f>+IF(ISBLANK(VLOOKUP(A24,#REF!,5,0)),"",VLOOKUP(A24,#REF!,5,0))</f>
        <v>#REF!</v>
      </c>
      <c r="L24" s="34" t="e">
        <f>+IF(ISBLANK(VLOOKUP(A24,#REF!,9,0)),"",VLOOKUP(A24,#REF!,9,0))</f>
        <v>#REF!</v>
      </c>
      <c r="M24" s="34" t="e">
        <f t="shared" si="5"/>
        <v>#REF!</v>
      </c>
      <c r="N24" s="34" t="e">
        <f t="shared" si="4"/>
        <v>#REF!</v>
      </c>
      <c r="O24" s="34"/>
      <c r="P24" s="34"/>
    </row>
    <row r="25" spans="1:16" x14ac:dyDescent="0.25">
      <c r="A25" s="34" t="s">
        <v>73</v>
      </c>
      <c r="B25" s="34" t="str">
        <f t="shared" si="2"/>
        <v>5</v>
      </c>
      <c r="C25" s="34" t="e">
        <f>+MID(VLOOKUP(A25,#REF!,2,0),4,LEN(VLOOKUP(A25,#REF!,2,0))-4)</f>
        <v>#REF!</v>
      </c>
      <c r="D25" s="34" t="s">
        <v>41</v>
      </c>
      <c r="E25" s="34" t="e">
        <f>+VLOOKUP(A25,#REF!,3,0)</f>
        <v>#REF!</v>
      </c>
      <c r="F25" s="34" t="e">
        <f>+VLOOKUP(A25,#REF!,10,0)</f>
        <v>#REF!</v>
      </c>
      <c r="G25" s="34" t="e">
        <f>+VLOOKUP(A25,#REF!,13,0)</f>
        <v>#REF!</v>
      </c>
      <c r="H25" s="36" t="e">
        <f t="shared" si="3"/>
        <v>#REF!</v>
      </c>
      <c r="I25" s="34" t="e">
        <f t="shared" si="0"/>
        <v>#REF!</v>
      </c>
      <c r="J25" s="34" t="s">
        <v>68</v>
      </c>
      <c r="K25" s="34" t="e">
        <f>+IF(ISBLANK(VLOOKUP(A25,#REF!,5,0)),"",VLOOKUP(A25,#REF!,5,0))</f>
        <v>#REF!</v>
      </c>
      <c r="L25" s="34" t="e">
        <f>+IF(ISBLANK(VLOOKUP(A25,#REF!,9,0)),"",VLOOKUP(A25,#REF!,9,0))</f>
        <v>#REF!</v>
      </c>
      <c r="M25" s="34" t="e">
        <f t="shared" si="5"/>
        <v>#REF!</v>
      </c>
      <c r="N25" s="34" t="e">
        <f t="shared" si="4"/>
        <v>#REF!</v>
      </c>
      <c r="O25" s="34"/>
      <c r="P25" s="34"/>
    </row>
    <row r="26" spans="1:16" x14ac:dyDescent="0.25">
      <c r="A26" s="34" t="s">
        <v>74</v>
      </c>
      <c r="B26" s="34" t="str">
        <f t="shared" si="2"/>
        <v>6</v>
      </c>
      <c r="C26" s="34" t="e">
        <f>+MID(VLOOKUP(A26,#REF!,2,0),4,LEN(VLOOKUP(A26,#REF!,2,0))-4)</f>
        <v>#REF!</v>
      </c>
      <c r="D26" s="34" t="s">
        <v>26</v>
      </c>
      <c r="E26" s="34" t="e">
        <f>+VLOOKUP(A26,#REF!,3,0)</f>
        <v>#REF!</v>
      </c>
      <c r="F26" s="34" t="e">
        <f>+VLOOKUP(A26,#REF!,10,0)</f>
        <v>#REF!</v>
      </c>
      <c r="G26" s="34" t="e">
        <f>+VLOOKUP(A26,#REF!,13,0)</f>
        <v>#REF!</v>
      </c>
      <c r="H26" s="36" t="e">
        <f t="shared" si="3"/>
        <v>#REF!</v>
      </c>
      <c r="I26" s="34" t="e">
        <f t="shared" si="0"/>
        <v>#REF!</v>
      </c>
      <c r="J26" s="34" t="s">
        <v>75</v>
      </c>
      <c r="K26" s="34" t="e">
        <f>+IF(ISBLANK(VLOOKUP(A26,#REF!,5,0)),"",VLOOKUP(A26,#REF!,5,0))</f>
        <v>#REF!</v>
      </c>
      <c r="L26" s="34" t="e">
        <f>+IF(ISBLANK(VLOOKUP(A26,#REF!,9,9)),"",VLOOKUP(A26,#REF!,9,9))</f>
        <v>#REF!</v>
      </c>
      <c r="M26" s="34" t="e">
        <f t="shared" si="5"/>
        <v>#REF!</v>
      </c>
      <c r="N26" s="34" t="e">
        <f t="shared" si="4"/>
        <v>#REF!</v>
      </c>
      <c r="O26" s="34"/>
      <c r="P26" s="34"/>
    </row>
    <row r="27" spans="1:16" x14ac:dyDescent="0.25">
      <c r="A27" s="34" t="s">
        <v>76</v>
      </c>
      <c r="B27" s="34" t="str">
        <f t="shared" si="2"/>
        <v>6</v>
      </c>
      <c r="C27" s="34" t="e">
        <f>+MID(VLOOKUP(A27,#REF!,2,0),4,LEN(VLOOKUP(A27,#REF!,2,0))-4)</f>
        <v>#REF!</v>
      </c>
      <c r="D27" s="34" t="s">
        <v>26</v>
      </c>
      <c r="E27" s="34" t="e">
        <f>+VLOOKUP(A27,#REF!,3,0)</f>
        <v>#REF!</v>
      </c>
      <c r="F27" s="34" t="e">
        <f>+VLOOKUP(A27,#REF!,10,0)</f>
        <v>#REF!</v>
      </c>
      <c r="G27" s="34" t="e">
        <f>+VLOOKUP(A27,#REF!,13,0)</f>
        <v>#REF!</v>
      </c>
      <c r="H27" s="36" t="e">
        <f t="shared" si="3"/>
        <v>#REF!</v>
      </c>
      <c r="I27" s="34" t="e">
        <f t="shared" si="0"/>
        <v>#REF!</v>
      </c>
      <c r="J27" s="34" t="s">
        <v>75</v>
      </c>
      <c r="K27" s="34" t="e">
        <f>+IF(ISBLANK(VLOOKUP(A27,#REF!,5,0)),"",VLOOKUP(A27,#REF!,5,0))</f>
        <v>#REF!</v>
      </c>
      <c r="L27" s="34" t="e">
        <f>+IF(ISBLANK(VLOOKUP(A27,#REF!,9,9)),"",VLOOKUP(A27,#REF!,9,9))</f>
        <v>#REF!</v>
      </c>
      <c r="M27" s="34" t="e">
        <f t="shared" si="5"/>
        <v>#REF!</v>
      </c>
      <c r="N27" s="34" t="e">
        <f t="shared" si="4"/>
        <v>#REF!</v>
      </c>
      <c r="O27" s="34"/>
      <c r="P27" s="34"/>
    </row>
    <row r="28" spans="1:16" x14ac:dyDescent="0.25">
      <c r="A28" s="34" t="s">
        <v>77</v>
      </c>
      <c r="B28" s="34" t="str">
        <f t="shared" si="2"/>
        <v>6</v>
      </c>
      <c r="C28" s="34" t="e">
        <f>+MID(VLOOKUP(A28,#REF!,2,0),4,LEN(VLOOKUP(A28,#REF!,2,0))-4)</f>
        <v>#REF!</v>
      </c>
      <c r="D28" s="34" t="s">
        <v>26</v>
      </c>
      <c r="E28" s="34" t="e">
        <f>+VLOOKUP(A28,#REF!,3,0)</f>
        <v>#REF!</v>
      </c>
      <c r="F28" s="34" t="e">
        <f>+VLOOKUP(A28,#REF!,10,0)</f>
        <v>#REF!</v>
      </c>
      <c r="G28" s="34" t="e">
        <f>+VLOOKUP(A28,#REF!,13,0)</f>
        <v>#REF!</v>
      </c>
      <c r="H28" s="36" t="e">
        <f t="shared" si="3"/>
        <v>#REF!</v>
      </c>
      <c r="I28" s="34" t="e">
        <f t="shared" si="0"/>
        <v>#REF!</v>
      </c>
      <c r="J28" s="34" t="s">
        <v>75</v>
      </c>
      <c r="K28" s="34" t="e">
        <f>+IF(ISBLANK(VLOOKUP(A28,#REF!,5,0)),"",VLOOKUP(A28,#REF!,5,0))</f>
        <v>#REF!</v>
      </c>
      <c r="L28" s="34" t="e">
        <f>+IF(ISBLANK(VLOOKUP(A28,#REF!,9,9)),"",VLOOKUP(A28,#REF!,9,9))</f>
        <v>#REF!</v>
      </c>
      <c r="M28" s="34" t="e">
        <f t="shared" si="5"/>
        <v>#REF!</v>
      </c>
      <c r="N28" s="34" t="e">
        <f t="shared" si="4"/>
        <v>#REF!</v>
      </c>
      <c r="O28" s="34"/>
      <c r="P28" s="34"/>
    </row>
    <row r="29" spans="1:16" x14ac:dyDescent="0.25">
      <c r="A29" s="34" t="s">
        <v>78</v>
      </c>
      <c r="B29" s="34" t="str">
        <f t="shared" si="2"/>
        <v>7</v>
      </c>
      <c r="C29" s="34" t="e">
        <f>+MID(VLOOKUP(A29,#REF!,2,0),4,LEN(VLOOKUP(A29,#REF!,2,0))-4)</f>
        <v>#REF!</v>
      </c>
      <c r="D29" s="34" t="s">
        <v>26</v>
      </c>
      <c r="E29" s="34" t="e">
        <f>+VLOOKUP(A29,#REF!,3,0)</f>
        <v>#REF!</v>
      </c>
      <c r="F29" s="34" t="e">
        <f>+VLOOKUP(A29,#REF!,10,0)</f>
        <v>#REF!</v>
      </c>
      <c r="G29" s="34" t="e">
        <f>+VLOOKUP(A29,#REF!,13,0)</f>
        <v>#REF!</v>
      </c>
      <c r="H29" s="36" t="e">
        <f t="shared" si="3"/>
        <v>#REF!</v>
      </c>
      <c r="I29" s="34" t="e">
        <f t="shared" si="0"/>
        <v>#REF!</v>
      </c>
      <c r="J29" s="34" t="s">
        <v>79</v>
      </c>
      <c r="K29" s="34" t="e">
        <f>+IF(ISBLANK(VLOOKUP(A29,#REF!,5,0)),"",VLOOKUP(A29,#REF!,5,0))</f>
        <v>#REF!</v>
      </c>
      <c r="L29" s="34" t="e">
        <f>+IF(ISBLANK(VLOOKUP(A29,#REF!,9,9)),"",VLOOKUP(A29,#REF!,9,9))</f>
        <v>#REF!</v>
      </c>
      <c r="M29" s="34" t="e">
        <f t="shared" si="5"/>
        <v>#REF!</v>
      </c>
      <c r="N29" s="34" t="e">
        <f t="shared" si="4"/>
        <v>#REF!</v>
      </c>
      <c r="O29" s="34"/>
      <c r="P29" s="34"/>
    </row>
    <row r="30" spans="1:16" x14ac:dyDescent="0.25">
      <c r="A30" s="34" t="s">
        <v>80</v>
      </c>
      <c r="B30" s="34" t="str">
        <f t="shared" si="2"/>
        <v>7</v>
      </c>
      <c r="C30" s="34" t="e">
        <f>+MID(VLOOKUP(A30,#REF!,2,0),4,LEN(VLOOKUP(A30,#REF!,2,0))-4)</f>
        <v>#REF!</v>
      </c>
      <c r="D30" s="34" t="s">
        <v>26</v>
      </c>
      <c r="E30" s="34" t="e">
        <f>+VLOOKUP(A30,#REF!,3,0)</f>
        <v>#REF!</v>
      </c>
      <c r="F30" s="34" t="e">
        <f>+VLOOKUP(A30,#REF!,10,0)</f>
        <v>#REF!</v>
      </c>
      <c r="G30" s="34" t="e">
        <f>+VLOOKUP(A30,#REF!,13,0)</f>
        <v>#REF!</v>
      </c>
      <c r="H30" s="36" t="e">
        <f t="shared" si="3"/>
        <v>#REF!</v>
      </c>
      <c r="I30" s="34" t="e">
        <f t="shared" si="0"/>
        <v>#REF!</v>
      </c>
      <c r="J30" s="34" t="s">
        <v>79</v>
      </c>
      <c r="K30" s="34" t="e">
        <f>+IF(ISBLANK(VLOOKUP(A30,#REF!,5,0)),"",VLOOKUP(A30,#REF!,5,0))</f>
        <v>#REF!</v>
      </c>
      <c r="L30" s="34" t="e">
        <f>+IF(ISBLANK(VLOOKUP(A30,#REF!,9,9)),"",VLOOKUP(A30,#REF!,9,9))</f>
        <v>#REF!</v>
      </c>
      <c r="M30" s="34" t="e">
        <f t="shared" si="5"/>
        <v>#REF!</v>
      </c>
      <c r="N30" s="34" t="e">
        <f t="shared" si="4"/>
        <v>#REF!</v>
      </c>
      <c r="O30" s="34"/>
      <c r="P30" s="34"/>
    </row>
    <row r="31" spans="1:16" x14ac:dyDescent="0.25">
      <c r="A31" s="34" t="s">
        <v>81</v>
      </c>
      <c r="B31" s="34" t="str">
        <f t="shared" si="2"/>
        <v>7</v>
      </c>
      <c r="C31" s="34" t="e">
        <f>+MID(VLOOKUP(A31,#REF!,2,0),4,LEN(VLOOKUP(A31,#REF!,2,0))-4)</f>
        <v>#REF!</v>
      </c>
      <c r="D31" s="34" t="s">
        <v>26</v>
      </c>
      <c r="E31" s="34" t="e">
        <f>+VLOOKUP(A31,#REF!,3,0)</f>
        <v>#REF!</v>
      </c>
      <c r="F31" s="34" t="e">
        <f>+VLOOKUP(A31,#REF!,10,0)</f>
        <v>#REF!</v>
      </c>
      <c r="G31" s="34" t="e">
        <f>+VLOOKUP(A31,#REF!,13,0)</f>
        <v>#REF!</v>
      </c>
      <c r="H31" s="36" t="e">
        <f t="shared" si="3"/>
        <v>#REF!</v>
      </c>
      <c r="I31" s="34" t="e">
        <f t="shared" si="0"/>
        <v>#REF!</v>
      </c>
      <c r="J31" s="34" t="s">
        <v>79</v>
      </c>
      <c r="K31" s="34" t="e">
        <f>+IF(ISBLANK(VLOOKUP(A31,#REF!,5,0)),"",VLOOKUP(A31,#REF!,5,0))</f>
        <v>#REF!</v>
      </c>
      <c r="L31" s="34" t="e">
        <f>+IF(ISBLANK(VLOOKUP(A31,#REF!,9,9)),"",VLOOKUP(A31,#REF!,9,9))</f>
        <v>#REF!</v>
      </c>
      <c r="M31" s="34" t="e">
        <f t="shared" si="5"/>
        <v>#REF!</v>
      </c>
      <c r="N31" s="34" t="e">
        <f t="shared" si="4"/>
        <v>#REF!</v>
      </c>
      <c r="O31" s="34"/>
      <c r="P31" s="34"/>
    </row>
    <row r="32" spans="1:16" x14ac:dyDescent="0.25">
      <c r="A32" s="34" t="s">
        <v>82</v>
      </c>
      <c r="B32" s="34" t="str">
        <f t="shared" si="2"/>
        <v>7</v>
      </c>
      <c r="C32" s="34" t="e">
        <f>+MID(VLOOKUP(A32,#REF!,2,0),4,LEN(VLOOKUP(A32,#REF!,2,0))-4)</f>
        <v>#REF!</v>
      </c>
      <c r="D32" s="34" t="s">
        <v>26</v>
      </c>
      <c r="E32" s="34" t="e">
        <f>+VLOOKUP(A32,#REF!,3,0)</f>
        <v>#REF!</v>
      </c>
      <c r="F32" s="34" t="e">
        <f>+VLOOKUP(A32,#REF!,10,0)</f>
        <v>#REF!</v>
      </c>
      <c r="G32" s="34" t="e">
        <f>+VLOOKUP(A32,#REF!,13,0)</f>
        <v>#REF!</v>
      </c>
      <c r="H32" s="36" t="e">
        <f t="shared" si="3"/>
        <v>#REF!</v>
      </c>
      <c r="I32" s="34" t="e">
        <f t="shared" si="0"/>
        <v>#REF!</v>
      </c>
      <c r="J32" s="34" t="s">
        <v>79</v>
      </c>
      <c r="K32" s="34" t="e">
        <f>+IF(ISBLANK(VLOOKUP(A32,#REF!,5,0)),"",VLOOKUP(A32,#REF!,5,0))</f>
        <v>#REF!</v>
      </c>
      <c r="L32" s="34" t="e">
        <f>+IF(ISBLANK(VLOOKUP(A32,#REF!,9,9)),"",VLOOKUP(A32,#REF!,9,9))</f>
        <v>#REF!</v>
      </c>
      <c r="M32" s="34" t="e">
        <f t="shared" si="5"/>
        <v>#REF!</v>
      </c>
      <c r="N32" s="34" t="e">
        <f t="shared" si="4"/>
        <v>#REF!</v>
      </c>
      <c r="O32" s="34"/>
      <c r="P32" s="34"/>
    </row>
    <row r="33" spans="1:16" x14ac:dyDescent="0.25">
      <c r="A33" s="34" t="s">
        <v>83</v>
      </c>
      <c r="B33" s="34" t="str">
        <f t="shared" si="2"/>
        <v>7</v>
      </c>
      <c r="C33" s="34" t="e">
        <f>+MID(VLOOKUP(A33,#REF!,2,0),4,LEN(VLOOKUP(A33,#REF!,2,0))-4)</f>
        <v>#REF!</v>
      </c>
      <c r="D33" s="34" t="s">
        <v>26</v>
      </c>
      <c r="E33" s="34" t="e">
        <f>+VLOOKUP(A33,#REF!,3,0)</f>
        <v>#REF!</v>
      </c>
      <c r="F33" s="34" t="e">
        <f>+VLOOKUP(A33,#REF!,10,0)</f>
        <v>#REF!</v>
      </c>
      <c r="G33" s="34" t="e">
        <f>+VLOOKUP(A33,#REF!,13,0)</f>
        <v>#REF!</v>
      </c>
      <c r="H33" s="36" t="e">
        <f t="shared" si="3"/>
        <v>#REF!</v>
      </c>
      <c r="I33" s="34" t="e">
        <f t="shared" si="0"/>
        <v>#REF!</v>
      </c>
      <c r="J33" s="34" t="s">
        <v>79</v>
      </c>
      <c r="K33" s="34" t="e">
        <f>+IF(ISBLANK(VLOOKUP(A33,#REF!,5,0)),"",VLOOKUP(A33,#REF!,5,0))</f>
        <v>#REF!</v>
      </c>
      <c r="L33" s="34" t="e">
        <f>+IF(ISBLANK(VLOOKUP(A33,#REF!,9,9)),"",VLOOKUP(A33,#REF!,9,9))</f>
        <v>#REF!</v>
      </c>
      <c r="M33" s="34" t="e">
        <f t="shared" si="5"/>
        <v>#REF!</v>
      </c>
      <c r="N33" s="34" t="e">
        <f t="shared" si="4"/>
        <v>#REF!</v>
      </c>
      <c r="O33" s="34"/>
      <c r="P33" s="34"/>
    </row>
    <row r="34" spans="1:16" x14ac:dyDescent="0.25">
      <c r="A34" s="34" t="s">
        <v>84</v>
      </c>
      <c r="B34" s="34" t="str">
        <f t="shared" si="2"/>
        <v>8</v>
      </c>
      <c r="C34" s="34" t="e">
        <f>+MID(VLOOKUP(A34,#REF!,2,0),4,LEN(VLOOKUP(A34,#REF!,2,0))-4)</f>
        <v>#REF!</v>
      </c>
      <c r="D34" s="34" t="s">
        <v>26</v>
      </c>
      <c r="E34" s="34" t="e">
        <f>+VLOOKUP(A34,#REF!,3,0)</f>
        <v>#REF!</v>
      </c>
      <c r="F34" s="34" t="e">
        <f>+VLOOKUP(A34,#REF!,10,0)</f>
        <v>#REF!</v>
      </c>
      <c r="G34" s="34" t="e">
        <f>+VLOOKUP(A34,#REF!,13,0)</f>
        <v>#REF!</v>
      </c>
      <c r="H34" s="36" t="e">
        <f t="shared" si="3"/>
        <v>#REF!</v>
      </c>
      <c r="I34" s="34" t="e">
        <f t="shared" ref="I34:I65" si="8">+IF(F34=$F$2,$P$4,IF(F34=$F$3,$P$2,$P$3))</f>
        <v>#REF!</v>
      </c>
      <c r="J34" s="34" t="s">
        <v>85</v>
      </c>
      <c r="K34" s="34" t="e">
        <f>+IF(ISBLANK(VLOOKUP(A34,#REF!,5,0)),"",VLOOKUP(A34,#REF!,5,0))</f>
        <v>#REF!</v>
      </c>
      <c r="L34" s="34" t="e">
        <f>+IF(ISBLANK(VLOOKUP(A34,#REF!,9,9)),"",VLOOKUP(A34,#REF!,9,9))</f>
        <v>#REF!</v>
      </c>
      <c r="M34" s="34" t="e">
        <f t="shared" si="5"/>
        <v>#REF!</v>
      </c>
      <c r="N34" s="34" t="e">
        <f t="shared" si="4"/>
        <v>#REF!</v>
      </c>
      <c r="O34" s="34"/>
      <c r="P34" s="34"/>
    </row>
    <row r="35" spans="1:16" x14ac:dyDescent="0.25">
      <c r="A35" s="34" t="s">
        <v>86</v>
      </c>
      <c r="B35" s="34" t="str">
        <f t="shared" si="2"/>
        <v>8</v>
      </c>
      <c r="C35" s="34" t="e">
        <f>+MID(VLOOKUP(A35,#REF!,2,0),4,LEN(VLOOKUP(A35,#REF!,2,0))-4)</f>
        <v>#REF!</v>
      </c>
      <c r="D35" s="34" t="s">
        <v>26</v>
      </c>
      <c r="E35" s="34" t="e">
        <f>+VLOOKUP(A35,#REF!,3,0)</f>
        <v>#REF!</v>
      </c>
      <c r="F35" s="34" t="e">
        <f>+VLOOKUP(A35,#REF!,10,0)</f>
        <v>#REF!</v>
      </c>
      <c r="G35" s="34" t="e">
        <f>+VLOOKUP(A35,#REF!,13,0)</f>
        <v>#REF!</v>
      </c>
      <c r="H35" s="36" t="e">
        <f t="shared" si="3"/>
        <v>#REF!</v>
      </c>
      <c r="I35" s="34" t="e">
        <f t="shared" si="8"/>
        <v>#REF!</v>
      </c>
      <c r="J35" s="34" t="s">
        <v>85</v>
      </c>
      <c r="K35" s="34" t="e">
        <f>+IF(ISBLANK(VLOOKUP(A35,#REF!,5,0)),"",VLOOKUP(A35,#REF!,5,0))</f>
        <v>#REF!</v>
      </c>
      <c r="L35" s="34" t="e">
        <f>+IF(ISBLANK(VLOOKUP(A35,#REF!,9,9)),"",VLOOKUP(A35,#REF!,9,9))</f>
        <v>#REF!</v>
      </c>
      <c r="M35" s="34" t="e">
        <f t="shared" si="5"/>
        <v>#REF!</v>
      </c>
      <c r="N35" s="34" t="e">
        <f t="shared" si="4"/>
        <v>#REF!</v>
      </c>
      <c r="O35" s="34"/>
      <c r="P35" s="34"/>
    </row>
    <row r="36" spans="1:16" x14ac:dyDescent="0.25">
      <c r="A36" s="34" t="s">
        <v>87</v>
      </c>
      <c r="B36" s="34" t="str">
        <f t="shared" si="2"/>
        <v>8</v>
      </c>
      <c r="C36" s="34" t="e">
        <f>+MID(VLOOKUP(A36,#REF!,2,0),4,LEN(VLOOKUP(A36,#REF!,2,0))-4)</f>
        <v>#REF!</v>
      </c>
      <c r="D36" s="34" t="s">
        <v>26</v>
      </c>
      <c r="E36" s="34" t="e">
        <f>+VLOOKUP(A36,#REF!,3,0)</f>
        <v>#REF!</v>
      </c>
      <c r="F36" s="34" t="e">
        <f>+VLOOKUP(A36,#REF!,10,0)</f>
        <v>#REF!</v>
      </c>
      <c r="G36" s="34" t="e">
        <f>+VLOOKUP(A36,#REF!,13,0)</f>
        <v>#REF!</v>
      </c>
      <c r="H36" s="36" t="e">
        <f t="shared" si="3"/>
        <v>#REF!</v>
      </c>
      <c r="I36" s="34" t="e">
        <f t="shared" si="8"/>
        <v>#REF!</v>
      </c>
      <c r="J36" s="34" t="s">
        <v>85</v>
      </c>
      <c r="K36" s="34" t="e">
        <f>+IF(ISBLANK(VLOOKUP(A36,#REF!,5,0)),"",VLOOKUP(A36,#REF!,5,0))</f>
        <v>#REF!</v>
      </c>
      <c r="L36" s="34" t="e">
        <f>+IF(ISBLANK(VLOOKUP(A36,#REF!,9,9)),"",VLOOKUP(A36,#REF!,9,9))</f>
        <v>#REF!</v>
      </c>
      <c r="M36" s="34" t="e">
        <f t="shared" si="5"/>
        <v>#REF!</v>
      </c>
      <c r="N36" s="34" t="e">
        <f t="shared" si="4"/>
        <v>#REF!</v>
      </c>
      <c r="O36" s="34"/>
      <c r="P36" s="34"/>
    </row>
    <row r="37" spans="1:16" x14ac:dyDescent="0.25">
      <c r="A37" s="34" t="s">
        <v>88</v>
      </c>
      <c r="B37" s="34" t="str">
        <f t="shared" si="2"/>
        <v>8</v>
      </c>
      <c r="C37" s="34" t="e">
        <f>+MID(VLOOKUP(A37,#REF!,2,0),4,LEN(VLOOKUP(A37,#REF!,2,0))-4)</f>
        <v>#REF!</v>
      </c>
      <c r="D37" s="34" t="s">
        <v>26</v>
      </c>
      <c r="E37" s="34" t="e">
        <f>+VLOOKUP(A37,#REF!,3,0)</f>
        <v>#REF!</v>
      </c>
      <c r="F37" s="34" t="e">
        <f>+VLOOKUP(A37,#REF!,10,0)</f>
        <v>#REF!</v>
      </c>
      <c r="G37" s="34" t="e">
        <f>+VLOOKUP(A37,#REF!,13,0)</f>
        <v>#REF!</v>
      </c>
      <c r="H37" s="36" t="e">
        <f t="shared" si="3"/>
        <v>#REF!</v>
      </c>
      <c r="I37" s="34" t="e">
        <f t="shared" si="8"/>
        <v>#REF!</v>
      </c>
      <c r="J37" s="34" t="s">
        <v>85</v>
      </c>
      <c r="K37" s="34" t="e">
        <f>+IF(ISBLANK(VLOOKUP(A37,#REF!,5,0)),"",VLOOKUP(A37,#REF!,5,0))</f>
        <v>#REF!</v>
      </c>
      <c r="L37" s="34" t="e">
        <f>+IF(ISBLANK(VLOOKUP(A37,#REF!,9,9)),"",VLOOKUP(A37,#REF!,9,9))</f>
        <v>#REF!</v>
      </c>
      <c r="M37" s="34" t="e">
        <f t="shared" si="5"/>
        <v>#REF!</v>
      </c>
      <c r="N37" s="34" t="e">
        <f t="shared" si="4"/>
        <v>#REF!</v>
      </c>
      <c r="O37" s="34"/>
      <c r="P37" s="34"/>
    </row>
    <row r="38" spans="1:16" x14ac:dyDescent="0.25">
      <c r="A38" s="34" t="s">
        <v>89</v>
      </c>
      <c r="B38" s="34" t="str">
        <f t="shared" si="2"/>
        <v>9</v>
      </c>
      <c r="C38" s="34" t="e">
        <f>+MID(VLOOKUP(A38,#REF!,2,0),4,LEN(VLOOKUP(A38,#REF!,2,0))-4)</f>
        <v>#REF!</v>
      </c>
      <c r="D38" s="34" t="s">
        <v>26</v>
      </c>
      <c r="E38" s="34" t="e">
        <f>+VLOOKUP(A38,#REF!,3,0)</f>
        <v>#REF!</v>
      </c>
      <c r="F38" s="34" t="e">
        <f>+VLOOKUP(A38,#REF!,10,0)</f>
        <v>#REF!</v>
      </c>
      <c r="G38" s="34" t="e">
        <f>+VLOOKUP(A38,#REF!,13,0)</f>
        <v>#REF!</v>
      </c>
      <c r="H38" s="36" t="e">
        <f t="shared" si="3"/>
        <v>#REF!</v>
      </c>
      <c r="I38" s="34" t="e">
        <f t="shared" si="8"/>
        <v>#REF!</v>
      </c>
      <c r="J38" s="34" t="s">
        <v>90</v>
      </c>
      <c r="K38" s="34" t="e">
        <f>+IF(ISBLANK(VLOOKUP(A38,#REF!,5,0)),"",VLOOKUP(A38,#REF!,5,0))</f>
        <v>#REF!</v>
      </c>
      <c r="L38" s="34" t="e">
        <f>+IF(ISBLANK(VLOOKUP(A38,#REF!,9,9)),"",VLOOKUP(A38,#REF!,9,9))</f>
        <v>#REF!</v>
      </c>
      <c r="M38" s="34" t="e">
        <f t="shared" si="5"/>
        <v>#REF!</v>
      </c>
      <c r="N38" s="34" t="e">
        <f t="shared" si="4"/>
        <v>#REF!</v>
      </c>
      <c r="O38" s="34"/>
      <c r="P38" s="34"/>
    </row>
    <row r="39" spans="1:16" x14ac:dyDescent="0.25">
      <c r="A39" s="34" t="s">
        <v>91</v>
      </c>
      <c r="B39" s="34" t="str">
        <f t="shared" si="2"/>
        <v>9</v>
      </c>
      <c r="C39" s="34" t="e">
        <f>+MID(VLOOKUP(A39,#REF!,2,0),4,LEN(VLOOKUP(A39,#REF!,2,0))-4)</f>
        <v>#REF!</v>
      </c>
      <c r="D39" s="34" t="s">
        <v>26</v>
      </c>
      <c r="E39" s="34" t="e">
        <f>+VLOOKUP(A39,#REF!,3,0)</f>
        <v>#REF!</v>
      </c>
      <c r="F39" s="34" t="e">
        <f>+VLOOKUP(A39,#REF!,10,0)</f>
        <v>#REF!</v>
      </c>
      <c r="G39" s="34" t="e">
        <f>+VLOOKUP(A39,#REF!,13,0)</f>
        <v>#REF!</v>
      </c>
      <c r="H39" s="36" t="e">
        <f t="shared" si="3"/>
        <v>#REF!</v>
      </c>
      <c r="I39" s="34" t="e">
        <f t="shared" si="8"/>
        <v>#REF!</v>
      </c>
      <c r="J39" s="34" t="s">
        <v>90</v>
      </c>
      <c r="K39" s="34" t="e">
        <f>+IF(ISBLANK(VLOOKUP(A39,#REF!,5,0)),"",VLOOKUP(A39,#REF!,5,0))</f>
        <v>#REF!</v>
      </c>
      <c r="L39" s="34" t="e">
        <f>+IF(ISBLANK(VLOOKUP(A39,#REF!,9,9)),"",VLOOKUP(A39,#REF!,9,9))</f>
        <v>#REF!</v>
      </c>
      <c r="M39" s="34" t="e">
        <f t="shared" si="5"/>
        <v>#REF!</v>
      </c>
      <c r="N39" s="34" t="e">
        <f t="shared" si="4"/>
        <v>#REF!</v>
      </c>
      <c r="O39" s="34"/>
      <c r="P39" s="34"/>
    </row>
    <row r="40" spans="1:16" x14ac:dyDescent="0.25">
      <c r="A40" s="34" t="s">
        <v>92</v>
      </c>
      <c r="B40" s="34" t="str">
        <f t="shared" si="2"/>
        <v>9</v>
      </c>
      <c r="C40" s="34" t="e">
        <f>+MID(VLOOKUP(A40,#REF!,2,0),4,LEN(VLOOKUP(A40,#REF!,2,0))-4)</f>
        <v>#REF!</v>
      </c>
      <c r="D40" s="34" t="s">
        <v>26</v>
      </c>
      <c r="E40" s="34" t="e">
        <f>+VLOOKUP(A40,#REF!,3,0)</f>
        <v>#REF!</v>
      </c>
      <c r="F40" s="34" t="e">
        <f>+VLOOKUP(A40,#REF!,10,0)</f>
        <v>#REF!</v>
      </c>
      <c r="G40" s="34" t="e">
        <f>+VLOOKUP(A40,#REF!,13,0)</f>
        <v>#REF!</v>
      </c>
      <c r="H40" s="36" t="e">
        <f t="shared" si="3"/>
        <v>#REF!</v>
      </c>
      <c r="I40" s="34" t="e">
        <f t="shared" si="8"/>
        <v>#REF!</v>
      </c>
      <c r="J40" s="34" t="s">
        <v>90</v>
      </c>
      <c r="K40" s="34" t="e">
        <f>+IF(ISBLANK(VLOOKUP(A40,#REF!,5,0)),"",VLOOKUP(A40,#REF!,5,0))</f>
        <v>#REF!</v>
      </c>
      <c r="L40" s="34" t="e">
        <f>+IF(ISBLANK(VLOOKUP(A40,#REF!,9,9)),"",VLOOKUP(A40,#REF!,9,9))</f>
        <v>#REF!</v>
      </c>
      <c r="M40" s="34" t="e">
        <f t="shared" si="5"/>
        <v>#REF!</v>
      </c>
      <c r="N40" s="34" t="e">
        <f t="shared" si="4"/>
        <v>#REF!</v>
      </c>
      <c r="O40" s="34"/>
      <c r="P40" s="34"/>
    </row>
    <row r="41" spans="1:16" x14ac:dyDescent="0.25">
      <c r="A41" s="34" t="s">
        <v>93</v>
      </c>
      <c r="B41" s="34" t="str">
        <f t="shared" si="2"/>
        <v>9</v>
      </c>
      <c r="C41" s="34" t="e">
        <f>+MID(VLOOKUP(A41,#REF!,2,0),4,LEN(VLOOKUP(A41,#REF!,2,0))-4)</f>
        <v>#REF!</v>
      </c>
      <c r="D41" s="34" t="s">
        <v>26</v>
      </c>
      <c r="E41" s="34" t="e">
        <f>+VLOOKUP(A41,#REF!,3,0)</f>
        <v>#REF!</v>
      </c>
      <c r="F41" s="34" t="e">
        <f>+VLOOKUP(A41,#REF!,10,0)</f>
        <v>#REF!</v>
      </c>
      <c r="G41" s="34" t="e">
        <f>+VLOOKUP(A41,#REF!,13,0)</f>
        <v>#REF!</v>
      </c>
      <c r="H41" s="36" t="e">
        <f t="shared" si="3"/>
        <v>#REF!</v>
      </c>
      <c r="I41" s="34" t="e">
        <f t="shared" si="8"/>
        <v>#REF!</v>
      </c>
      <c r="J41" s="34" t="s">
        <v>90</v>
      </c>
      <c r="K41" s="34" t="e">
        <f>+IF(ISBLANK(VLOOKUP(A41,#REF!,5,0)),"",VLOOKUP(A41,#REF!,5,0))</f>
        <v>#REF!</v>
      </c>
      <c r="L41" s="34" t="e">
        <f>+IF(ISBLANK(VLOOKUP(A41,#REF!,9,9)),"",VLOOKUP(A41,#REF!,9,9))</f>
        <v>#REF!</v>
      </c>
      <c r="M41" s="34" t="e">
        <f t="shared" si="5"/>
        <v>#REF!</v>
      </c>
      <c r="N41" s="34" t="e">
        <f t="shared" si="4"/>
        <v>#REF!</v>
      </c>
      <c r="O41" s="34"/>
      <c r="P41" s="34"/>
    </row>
    <row r="42" spans="1:16" x14ac:dyDescent="0.25">
      <c r="A42" s="34" t="s">
        <v>94</v>
      </c>
      <c r="B42" s="34" t="str">
        <f t="shared" si="2"/>
        <v>9</v>
      </c>
      <c r="C42" s="34" t="e">
        <f>+MID(VLOOKUP(A42,#REF!,2,0),4,LEN(VLOOKUP(A42,#REF!,2,0))-4)</f>
        <v>#REF!</v>
      </c>
      <c r="D42" s="34" t="s">
        <v>26</v>
      </c>
      <c r="E42" s="34" t="e">
        <f>+VLOOKUP(A42,#REF!,3,0)</f>
        <v>#REF!</v>
      </c>
      <c r="F42" s="34" t="e">
        <f>+VLOOKUP(A42,#REF!,10,0)</f>
        <v>#REF!</v>
      </c>
      <c r="G42" s="34" t="e">
        <f>+VLOOKUP(A42,#REF!,13,0)</f>
        <v>#REF!</v>
      </c>
      <c r="H42" s="36" t="e">
        <f t="shared" si="3"/>
        <v>#REF!</v>
      </c>
      <c r="I42" s="34" t="e">
        <f t="shared" si="8"/>
        <v>#REF!</v>
      </c>
      <c r="J42" s="34" t="s">
        <v>90</v>
      </c>
      <c r="K42" s="34" t="e">
        <f>+IF(ISBLANK(VLOOKUP(A42,#REF!,5,0)),"",VLOOKUP(A42,#REF!,5,0))</f>
        <v>#REF!</v>
      </c>
      <c r="L42" s="34" t="e">
        <f>+IF(ISBLANK(VLOOKUP(A42,#REF!,9,9)),"",VLOOKUP(A42,#REF!,9,9))</f>
        <v>#REF!</v>
      </c>
      <c r="M42" s="34" t="e">
        <f t="shared" si="5"/>
        <v>#REF!</v>
      </c>
      <c r="N42" s="34" t="e">
        <f t="shared" si="4"/>
        <v>#REF!</v>
      </c>
      <c r="O42" s="34"/>
      <c r="P42" s="34"/>
    </row>
    <row r="43" spans="1:16" x14ac:dyDescent="0.25">
      <c r="A43" s="34" t="s">
        <v>95</v>
      </c>
      <c r="B43" s="34" t="str">
        <f>+LEFT(A43,2)</f>
        <v>10</v>
      </c>
      <c r="C43" s="34" t="e">
        <f>+MID(VLOOKUP(A43,#REF!,2,0),5,LEN(VLOOKUP(A43,#REF!,2,0))-5)</f>
        <v>#REF!</v>
      </c>
      <c r="D43" s="34" t="s">
        <v>28</v>
      </c>
      <c r="E43" s="34" t="e">
        <f>+VLOOKUP(A43,#REF!,3,0)</f>
        <v>#REF!</v>
      </c>
      <c r="F43" s="34" t="e">
        <f>+VLOOKUP(A43,#REF!,10,0)</f>
        <v>#REF!</v>
      </c>
      <c r="G43" s="34" t="e">
        <f>+VLOOKUP(A43,#REF!,13,0)</f>
        <v>#REF!</v>
      </c>
      <c r="H43" s="36" t="e">
        <f t="shared" si="3"/>
        <v>#REF!</v>
      </c>
      <c r="I43" s="34" t="e">
        <f t="shared" si="8"/>
        <v>#REF!</v>
      </c>
      <c r="J43" s="34" t="s">
        <v>96</v>
      </c>
      <c r="K43" s="34" t="e">
        <f>+IF(ISBLANK(VLOOKUP(A43,#REF!,5,0)),"",VLOOKUP(A43,#REF!,5,0))</f>
        <v>#REF!</v>
      </c>
      <c r="L43" s="34" t="e">
        <f>+IF(ISBLANK(VLOOKUP(A43,#REF!,9,0)),"",VLOOKUP(A43,#REF!,9,0))</f>
        <v>#REF!</v>
      </c>
      <c r="M43" s="34" t="e">
        <f t="shared" si="5"/>
        <v>#REF!</v>
      </c>
      <c r="N43" s="34" t="e">
        <f t="shared" si="4"/>
        <v>#REF!</v>
      </c>
      <c r="O43" s="34"/>
      <c r="P43" s="34"/>
    </row>
    <row r="44" spans="1:16" x14ac:dyDescent="0.25">
      <c r="A44" s="34" t="s">
        <v>97</v>
      </c>
      <c r="B44" s="34" t="str">
        <f t="shared" ref="B44:B82" si="9">+LEFT(A44,2)</f>
        <v>10</v>
      </c>
      <c r="C44" s="34" t="e">
        <f>+MID(VLOOKUP(A44,#REF!,2,0),5,LEN(VLOOKUP(A44,#REF!,2,0))-5)</f>
        <v>#REF!</v>
      </c>
      <c r="D44" s="34" t="s">
        <v>28</v>
      </c>
      <c r="E44" s="34" t="e">
        <f>+VLOOKUP(A44,#REF!,3,0)</f>
        <v>#REF!</v>
      </c>
      <c r="F44" s="34" t="e">
        <f>+VLOOKUP(A44,#REF!,10,0)</f>
        <v>#REF!</v>
      </c>
      <c r="G44" s="34" t="e">
        <f>+VLOOKUP(A44,#REF!,13,0)</f>
        <v>#REF!</v>
      </c>
      <c r="H44" s="36" t="e">
        <f t="shared" si="3"/>
        <v>#REF!</v>
      </c>
      <c r="I44" s="34" t="e">
        <f t="shared" si="8"/>
        <v>#REF!</v>
      </c>
      <c r="J44" s="34" t="s">
        <v>96</v>
      </c>
      <c r="K44" s="34" t="e">
        <f>+IF(ISBLANK(VLOOKUP(A44,#REF!,5,0)),"",VLOOKUP(A44,#REF!,5,0))</f>
        <v>#REF!</v>
      </c>
      <c r="L44" s="34" t="e">
        <f>+IF(ISBLANK(VLOOKUP(A44,#REF!,9,0)),"",VLOOKUP(A44,#REF!,9,0))</f>
        <v>#REF!</v>
      </c>
      <c r="M44" s="34" t="e">
        <f t="shared" si="5"/>
        <v>#REF!</v>
      </c>
      <c r="N44" s="34" t="e">
        <f t="shared" si="4"/>
        <v>#REF!</v>
      </c>
      <c r="O44" s="34"/>
      <c r="P44" s="34"/>
    </row>
    <row r="45" spans="1:16" x14ac:dyDescent="0.25">
      <c r="A45" s="34" t="s">
        <v>98</v>
      </c>
      <c r="B45" s="34" t="str">
        <f t="shared" si="9"/>
        <v>10</v>
      </c>
      <c r="C45" s="34" t="e">
        <f>+MID(VLOOKUP(A45,#REF!,2,0),5,LEN(VLOOKUP(A45,#REF!,2,0))-5)</f>
        <v>#REF!</v>
      </c>
      <c r="D45" s="34" t="s">
        <v>28</v>
      </c>
      <c r="E45" s="34" t="e">
        <f>+VLOOKUP(A45,#REF!,3,0)</f>
        <v>#REF!</v>
      </c>
      <c r="F45" s="34" t="e">
        <f>+VLOOKUP(A45,#REF!,10,0)</f>
        <v>#REF!</v>
      </c>
      <c r="G45" s="34" t="e">
        <f>+VLOOKUP(A45,#REF!,13,0)</f>
        <v>#REF!</v>
      </c>
      <c r="H45" s="36" t="e">
        <f t="shared" si="3"/>
        <v>#REF!</v>
      </c>
      <c r="I45" s="34" t="e">
        <f t="shared" si="8"/>
        <v>#REF!</v>
      </c>
      <c r="J45" s="34" t="s">
        <v>96</v>
      </c>
      <c r="K45" s="34" t="e">
        <f>+IF(ISBLANK(VLOOKUP(A45,#REF!,5,0)),"",VLOOKUP(A45,#REF!,5,0))</f>
        <v>#REF!</v>
      </c>
      <c r="L45" s="34" t="e">
        <f>+IF(ISBLANK(VLOOKUP(A45,#REF!,9,0)),"",VLOOKUP(A45,#REF!,9,0))</f>
        <v>#REF!</v>
      </c>
      <c r="M45" s="34" t="e">
        <f t="shared" si="5"/>
        <v>#REF!</v>
      </c>
      <c r="N45" s="34" t="e">
        <f t="shared" si="4"/>
        <v>#REF!</v>
      </c>
      <c r="O45" s="34"/>
      <c r="P45" s="34"/>
    </row>
    <row r="46" spans="1:16" x14ac:dyDescent="0.25">
      <c r="A46" s="34" t="s">
        <v>99</v>
      </c>
      <c r="B46" s="34" t="str">
        <f t="shared" si="9"/>
        <v>11</v>
      </c>
      <c r="C46" s="34" t="e">
        <f>+MID(VLOOKUP(A46,#REF!,2,0),5,LEN(VLOOKUP(A46,#REF!,2,0))-5)</f>
        <v>#REF!</v>
      </c>
      <c r="D46" s="34" t="s">
        <v>28</v>
      </c>
      <c r="E46" s="34" t="e">
        <f>+VLOOKUP(A46,#REF!,3,0)</f>
        <v>#REF!</v>
      </c>
      <c r="F46" s="34" t="e">
        <f>+VLOOKUP(A46,#REF!,10,0)</f>
        <v>#REF!</v>
      </c>
      <c r="G46" s="34" t="e">
        <f>+VLOOKUP(A46,#REF!,13,0)</f>
        <v>#REF!</v>
      </c>
      <c r="H46" s="36" t="e">
        <f t="shared" si="3"/>
        <v>#REF!</v>
      </c>
      <c r="I46" s="34" t="e">
        <f t="shared" si="8"/>
        <v>#REF!</v>
      </c>
      <c r="J46" s="34" t="s">
        <v>100</v>
      </c>
      <c r="K46" s="34" t="e">
        <f>+IF(ISBLANK(VLOOKUP(A46,#REF!,5,0)),"",VLOOKUP(A46,#REF!,5,0))</f>
        <v>#REF!</v>
      </c>
      <c r="L46" s="34" t="e">
        <f>+IF(ISBLANK(VLOOKUP(A46,#REF!,9,0)),"",VLOOKUP(A46,#REF!,9,0))</f>
        <v>#REF!</v>
      </c>
      <c r="M46" s="34" t="e">
        <f t="shared" si="5"/>
        <v>#REF!</v>
      </c>
      <c r="N46" s="34" t="e">
        <f t="shared" si="4"/>
        <v>#REF!</v>
      </c>
      <c r="O46" s="34"/>
      <c r="P46" s="34"/>
    </row>
    <row r="47" spans="1:16" x14ac:dyDescent="0.25">
      <c r="A47" s="34" t="s">
        <v>101</v>
      </c>
      <c r="B47" s="34" t="str">
        <f t="shared" si="9"/>
        <v>11</v>
      </c>
      <c r="C47" s="34" t="e">
        <f>+MID(VLOOKUP(A47,#REF!,2,0),5,LEN(VLOOKUP(A47,#REF!,2,0))-5)</f>
        <v>#REF!</v>
      </c>
      <c r="D47" s="34" t="s">
        <v>28</v>
      </c>
      <c r="E47" s="34" t="e">
        <f>+VLOOKUP(A47,#REF!,3,0)</f>
        <v>#REF!</v>
      </c>
      <c r="F47" s="34" t="e">
        <f>+VLOOKUP(A47,#REF!,10,0)</f>
        <v>#REF!</v>
      </c>
      <c r="G47" s="34" t="e">
        <f>+VLOOKUP(A47,#REF!,13,0)</f>
        <v>#REF!</v>
      </c>
      <c r="H47" s="36" t="e">
        <f t="shared" si="3"/>
        <v>#REF!</v>
      </c>
      <c r="I47" s="34" t="e">
        <f t="shared" si="8"/>
        <v>#REF!</v>
      </c>
      <c r="J47" s="34" t="s">
        <v>100</v>
      </c>
      <c r="K47" s="34" t="e">
        <f>+IF(ISBLANK(VLOOKUP(A47,#REF!,5,0)),"",VLOOKUP(A47,#REF!,5,0))</f>
        <v>#REF!</v>
      </c>
      <c r="L47" s="34" t="e">
        <f>+IF(ISBLANK(VLOOKUP(A47,#REF!,9,0)),"",VLOOKUP(A47,#REF!,9,0))</f>
        <v>#REF!</v>
      </c>
      <c r="M47" s="34" t="e">
        <f t="shared" si="5"/>
        <v>#REF!</v>
      </c>
      <c r="N47" s="34" t="e">
        <f t="shared" si="4"/>
        <v>#REF!</v>
      </c>
      <c r="O47" s="34"/>
      <c r="P47" s="34"/>
    </row>
    <row r="48" spans="1:16" x14ac:dyDescent="0.25">
      <c r="A48" s="34" t="s">
        <v>102</v>
      </c>
      <c r="B48" s="34" t="str">
        <f t="shared" si="9"/>
        <v>11</v>
      </c>
      <c r="C48" s="34" t="e">
        <f>+MID(VLOOKUP(A48,#REF!,2,0),5,LEN(VLOOKUP(A48,#REF!,2,0))-5)</f>
        <v>#REF!</v>
      </c>
      <c r="D48" s="34" t="s">
        <v>28</v>
      </c>
      <c r="E48" s="34" t="e">
        <f>+VLOOKUP(A48,#REF!,3,0)</f>
        <v>#REF!</v>
      </c>
      <c r="F48" s="34" t="e">
        <f>+VLOOKUP(A48,#REF!,10,0)</f>
        <v>#REF!</v>
      </c>
      <c r="G48" s="34" t="e">
        <f>+VLOOKUP(A48,#REF!,13,0)</f>
        <v>#REF!</v>
      </c>
      <c r="H48" s="36" t="e">
        <f t="shared" si="3"/>
        <v>#REF!</v>
      </c>
      <c r="I48" s="34" t="e">
        <f t="shared" si="8"/>
        <v>#REF!</v>
      </c>
      <c r="J48" s="34" t="s">
        <v>100</v>
      </c>
      <c r="K48" s="34" t="e">
        <f>+IF(ISBLANK(VLOOKUP(A48,#REF!,5,0)),"",VLOOKUP(A48,#REF!,5,0))</f>
        <v>#REF!</v>
      </c>
      <c r="L48" s="34" t="e">
        <f>+IF(ISBLANK(VLOOKUP(A48,#REF!,9,0)),"",VLOOKUP(A48,#REF!,9,0))</f>
        <v>#REF!</v>
      </c>
      <c r="M48" s="34" t="e">
        <f t="shared" si="5"/>
        <v>#REF!</v>
      </c>
      <c r="N48" s="34" t="e">
        <f t="shared" si="4"/>
        <v>#REF!</v>
      </c>
      <c r="O48" s="34"/>
      <c r="P48" s="34"/>
    </row>
    <row r="49" spans="1:16" x14ac:dyDescent="0.25">
      <c r="A49" s="34" t="s">
        <v>103</v>
      </c>
      <c r="B49" s="34" t="str">
        <f t="shared" si="9"/>
        <v>11</v>
      </c>
      <c r="C49" s="34" t="e">
        <f>+MID(VLOOKUP(A49,#REF!,2,0),5,LEN(VLOOKUP(A49,#REF!,2,0))-5)</f>
        <v>#REF!</v>
      </c>
      <c r="D49" s="34" t="s">
        <v>28</v>
      </c>
      <c r="E49" s="34" t="e">
        <f>+VLOOKUP(A49,#REF!,3,0)</f>
        <v>#REF!</v>
      </c>
      <c r="F49" s="34" t="e">
        <f>+VLOOKUP(A49,#REF!,10,0)</f>
        <v>#REF!</v>
      </c>
      <c r="G49" s="34" t="e">
        <f>+VLOOKUP(A49,#REF!,13,0)</f>
        <v>#REF!</v>
      </c>
      <c r="H49" s="36" t="e">
        <f t="shared" si="3"/>
        <v>#REF!</v>
      </c>
      <c r="I49" s="34" t="e">
        <f t="shared" si="8"/>
        <v>#REF!</v>
      </c>
      <c r="J49" s="34" t="s">
        <v>100</v>
      </c>
      <c r="K49" s="34" t="e">
        <f>+IF(ISBLANK(VLOOKUP(A49,#REF!,5,0)),"",VLOOKUP(A49,#REF!,5,0))</f>
        <v>#REF!</v>
      </c>
      <c r="L49" s="34" t="e">
        <f>+IF(ISBLANK(VLOOKUP(A49,#REF!,9,0)),"",VLOOKUP(A49,#REF!,9,0))</f>
        <v>#REF!</v>
      </c>
      <c r="M49" s="34" t="e">
        <f t="shared" si="5"/>
        <v>#REF!</v>
      </c>
      <c r="N49" s="34" t="e">
        <f t="shared" si="4"/>
        <v>#REF!</v>
      </c>
      <c r="O49" s="34"/>
      <c r="P49" s="34"/>
    </row>
    <row r="50" spans="1:16" x14ac:dyDescent="0.25">
      <c r="A50" s="34" t="s">
        <v>104</v>
      </c>
      <c r="B50" s="34" t="str">
        <f t="shared" si="9"/>
        <v>12</v>
      </c>
      <c r="C50" s="34" t="e">
        <f>+MID(VLOOKUP(A50,#REF!,2,0),5,LEN(VLOOKUP(A50,#REF!,2,0))-5)</f>
        <v>#REF!</v>
      </c>
      <c r="D50" s="34" t="s">
        <v>28</v>
      </c>
      <c r="E50" s="34" t="e">
        <f>+VLOOKUP(A50,#REF!,3,0)</f>
        <v>#REF!</v>
      </c>
      <c r="F50" s="34" t="e">
        <f>+VLOOKUP(A50,#REF!,10,0)</f>
        <v>#REF!</v>
      </c>
      <c r="G50" s="34" t="e">
        <f>+VLOOKUP(A50,#REF!,13,0)</f>
        <v>#REF!</v>
      </c>
      <c r="H50" s="36" t="e">
        <f t="shared" si="3"/>
        <v>#REF!</v>
      </c>
      <c r="I50" s="34" t="e">
        <f t="shared" si="8"/>
        <v>#REF!</v>
      </c>
      <c r="J50" s="34" t="s">
        <v>105</v>
      </c>
      <c r="K50" s="34" t="e">
        <f>+IF(ISBLANK(VLOOKUP(A50,#REF!,5,0)),"",VLOOKUP(A50,#REF!,5,0))</f>
        <v>#REF!</v>
      </c>
      <c r="L50" s="34" t="e">
        <f>+IF(ISBLANK(VLOOKUP(A50,#REF!,9,0)),"",VLOOKUP(A50,#REF!,9,0))</f>
        <v>#REF!</v>
      </c>
      <c r="M50" s="34" t="e">
        <f t="shared" si="5"/>
        <v>#REF!</v>
      </c>
      <c r="N50" s="34" t="e">
        <f t="shared" si="4"/>
        <v>#REF!</v>
      </c>
      <c r="O50" s="34"/>
      <c r="P50" s="34"/>
    </row>
    <row r="51" spans="1:16" x14ac:dyDescent="0.25">
      <c r="A51" s="34" t="s">
        <v>106</v>
      </c>
      <c r="B51" s="34" t="str">
        <f t="shared" si="9"/>
        <v>12</v>
      </c>
      <c r="C51" s="34" t="e">
        <f>+MID(VLOOKUP(A51,#REF!,2,0),6,LEN(VLOOKUP(A51,#REF!,2,0))-6)</f>
        <v>#REF!</v>
      </c>
      <c r="D51" s="34" t="s">
        <v>28</v>
      </c>
      <c r="E51" s="34" t="e">
        <f>+VLOOKUP(A51,#REF!,3,0)</f>
        <v>#REF!</v>
      </c>
      <c r="F51" s="34" t="e">
        <f>+VLOOKUP(A51,#REF!,10,0)</f>
        <v>#REF!</v>
      </c>
      <c r="G51" s="34" t="e">
        <f>+VLOOKUP(A51,#REF!,13,0)</f>
        <v>#REF!</v>
      </c>
      <c r="H51" s="36" t="e">
        <f t="shared" si="3"/>
        <v>#REF!</v>
      </c>
      <c r="I51" s="34" t="e">
        <f t="shared" si="8"/>
        <v>#REF!</v>
      </c>
      <c r="J51" s="34" t="s">
        <v>105</v>
      </c>
      <c r="K51" s="34" t="e">
        <f>+IF(ISBLANK(VLOOKUP(A51,#REF!,5,0)),"",VLOOKUP(A51,#REF!,5,0))</f>
        <v>#REF!</v>
      </c>
      <c r="L51" s="34" t="e">
        <f>+IF(ISBLANK(VLOOKUP(A51,#REF!,9,0)),"",VLOOKUP(A51,#REF!,9,0))</f>
        <v>#REF!</v>
      </c>
      <c r="M51" s="34" t="e">
        <f t="shared" si="5"/>
        <v>#REF!</v>
      </c>
      <c r="N51" s="34" t="e">
        <f t="shared" si="4"/>
        <v>#REF!</v>
      </c>
      <c r="O51" s="34"/>
      <c r="P51" s="34"/>
    </row>
    <row r="52" spans="1:16" x14ac:dyDescent="0.25">
      <c r="A52" s="34" t="s">
        <v>107</v>
      </c>
      <c r="B52" s="34" t="str">
        <f t="shared" si="9"/>
        <v>12</v>
      </c>
      <c r="C52" s="34" t="e">
        <f>+MID(VLOOKUP(A52,#REF!,2,0),6,LEN(VLOOKUP(A52,#REF!,2,0))-6)</f>
        <v>#REF!</v>
      </c>
      <c r="D52" s="34" t="s">
        <v>28</v>
      </c>
      <c r="E52" s="34" t="e">
        <f>+VLOOKUP(A52,#REF!,3,0)</f>
        <v>#REF!</v>
      </c>
      <c r="F52" s="34" t="e">
        <f>+VLOOKUP(A52,#REF!,10,0)</f>
        <v>#REF!</v>
      </c>
      <c r="G52" s="34" t="e">
        <f>+VLOOKUP(A52,#REF!,13,0)</f>
        <v>#REF!</v>
      </c>
      <c r="H52" s="36" t="e">
        <f t="shared" si="3"/>
        <v>#REF!</v>
      </c>
      <c r="I52" s="34" t="e">
        <f t="shared" si="8"/>
        <v>#REF!</v>
      </c>
      <c r="J52" s="34" t="s">
        <v>105</v>
      </c>
      <c r="K52" s="34" t="e">
        <f>+IF(ISBLANK(VLOOKUP(A52,#REF!,5,0)),"",VLOOKUP(A52,#REF!,5,0))</f>
        <v>#REF!</v>
      </c>
      <c r="L52" s="34" t="e">
        <f>+IF(ISBLANK(VLOOKUP(A52,#REF!,9,0)),"",VLOOKUP(A52,#REF!,9,0))</f>
        <v>#REF!</v>
      </c>
      <c r="M52" s="34" t="e">
        <f t="shared" si="5"/>
        <v>#REF!</v>
      </c>
      <c r="N52" s="34" t="e">
        <f t="shared" si="4"/>
        <v>#REF!</v>
      </c>
      <c r="O52" s="34"/>
      <c r="P52" s="34"/>
    </row>
    <row r="53" spans="1:16" x14ac:dyDescent="0.25">
      <c r="A53" s="34" t="s">
        <v>108</v>
      </c>
      <c r="B53" s="34" t="str">
        <f t="shared" si="9"/>
        <v>12</v>
      </c>
      <c r="C53" s="34" t="e">
        <f>+MID(VLOOKUP(A53,#REF!,2,0),6,LEN(VLOOKUP(A53,#REF!,2,0))-6)</f>
        <v>#REF!</v>
      </c>
      <c r="D53" s="34" t="s">
        <v>28</v>
      </c>
      <c r="E53" s="34" t="e">
        <f>+VLOOKUP(A53,#REF!,3,0)</f>
        <v>#REF!</v>
      </c>
      <c r="F53" s="34" t="e">
        <f>+VLOOKUP(A53,#REF!,10,0)</f>
        <v>#REF!</v>
      </c>
      <c r="G53" s="34" t="e">
        <f>+VLOOKUP(A53,#REF!,13,0)</f>
        <v>#REF!</v>
      </c>
      <c r="H53" s="36" t="e">
        <f t="shared" ref="H53" si="10">+_xlfn.RANK.EQ(G53,$G$2:$G$82,1)</f>
        <v>#REF!</v>
      </c>
      <c r="I53" s="34" t="e">
        <f t="shared" si="8"/>
        <v>#REF!</v>
      </c>
      <c r="J53" s="34" t="s">
        <v>105</v>
      </c>
      <c r="K53" s="34" t="e">
        <f>+IF(ISBLANK(VLOOKUP(A53,#REF!,5,0)),"",VLOOKUP(A53,#REF!,5,0))</f>
        <v>#REF!</v>
      </c>
      <c r="L53" s="34" t="e">
        <f>+IF(ISBLANK(VLOOKUP(A53,#REF!,9,0)),"",VLOOKUP(A53,#REF!,9,0))</f>
        <v>#REF!</v>
      </c>
      <c r="M53" s="34" t="e">
        <f t="shared" si="5"/>
        <v>#REF!</v>
      </c>
      <c r="N53" s="34" t="e">
        <f t="shared" ref="N53" si="11">+AVERAGEIF($D$2:$D$82,D53,$M$2:$M$82)</f>
        <v>#REF!</v>
      </c>
      <c r="O53" s="34"/>
      <c r="P53" s="34"/>
    </row>
    <row r="54" spans="1:16" x14ac:dyDescent="0.25">
      <c r="A54" s="34" t="s">
        <v>109</v>
      </c>
      <c r="B54" s="34" t="str">
        <f t="shared" si="9"/>
        <v>12</v>
      </c>
      <c r="C54" s="34" t="e">
        <f>+MID(VLOOKUP(A54,#REF!,2,0),6,LEN(VLOOKUP(A54,#REF!,2,0))-6)</f>
        <v>#REF!</v>
      </c>
      <c r="D54" s="34" t="s">
        <v>28</v>
      </c>
      <c r="E54" s="34" t="e">
        <f>+VLOOKUP(A54,#REF!,3,0)</f>
        <v>#REF!</v>
      </c>
      <c r="F54" s="34" t="e">
        <f>+VLOOKUP(A54,#REF!,10,0)</f>
        <v>#REF!</v>
      </c>
      <c r="G54" s="34" t="e">
        <f>+VLOOKUP(A54,#REF!,13,0)</f>
        <v>#REF!</v>
      </c>
      <c r="H54" s="36" t="e">
        <f t="shared" ref="H54" si="12">+_xlfn.RANK.EQ(G54,$G$2:$G$82,1)</f>
        <v>#REF!</v>
      </c>
      <c r="I54" s="34" t="e">
        <f t="shared" si="8"/>
        <v>#REF!</v>
      </c>
      <c r="J54" s="34" t="s">
        <v>105</v>
      </c>
      <c r="K54" s="34" t="e">
        <f>+IF(ISBLANK(VLOOKUP(A54,#REF!,5,0)),"",VLOOKUP(A54,#REF!,5,0))</f>
        <v>#REF!</v>
      </c>
      <c r="L54" s="34" t="e">
        <f>+IF(ISBLANK(VLOOKUP(A54,#REF!,9,0)),"",VLOOKUP(A54,#REF!,9,0))</f>
        <v>#REF!</v>
      </c>
      <c r="M54" s="34" t="e">
        <f t="shared" si="5"/>
        <v>#REF!</v>
      </c>
      <c r="N54" s="34" t="e">
        <f t="shared" ref="N54" si="13">+AVERAGEIF($D$2:$D$82,D54,$M$2:$M$82)</f>
        <v>#REF!</v>
      </c>
      <c r="O54" s="34"/>
      <c r="P54" s="34"/>
    </row>
    <row r="55" spans="1:16" ht="12.75" customHeight="1" x14ac:dyDescent="0.25">
      <c r="A55" s="34" t="s">
        <v>110</v>
      </c>
      <c r="B55" s="34" t="str">
        <f t="shared" si="9"/>
        <v>13</v>
      </c>
      <c r="C55" s="34" t="e">
        <f>+MID(VLOOKUP(A55,#REF!,2,0),6,LEN(VLOOKUP(A55,#REF!,2,0))-6)</f>
        <v>#REF!</v>
      </c>
      <c r="D55" s="34" t="s">
        <v>111</v>
      </c>
      <c r="E55" s="34" t="e">
        <f>+VLOOKUP(A55,#REF!,3,0)</f>
        <v>#REF!</v>
      </c>
      <c r="F55" s="34" t="e">
        <f>+VLOOKUP(A55,#REF!,10,0)</f>
        <v>#REF!</v>
      </c>
      <c r="G55" s="34" t="e">
        <f>+VLOOKUP(A55,#REF!,13,0)</f>
        <v>#REF!</v>
      </c>
      <c r="H55" s="36" t="e">
        <f t="shared" si="3"/>
        <v>#REF!</v>
      </c>
      <c r="I55" s="34" t="e">
        <f t="shared" si="8"/>
        <v>#REF!</v>
      </c>
      <c r="J55" s="34" t="s">
        <v>112</v>
      </c>
      <c r="K55" s="34" t="e">
        <f>+IF(ISBLANK(VLOOKUP(A55,#REF!,5,0)),"",VLOOKUP(A55,#REF!,5,0))</f>
        <v>#REF!</v>
      </c>
      <c r="L55" s="34" t="e">
        <f>+IF(ISBLANK(VLOOKUP(A55,#REF!,9,0)),"",VLOOKUP(A55,#REF!,9,0))</f>
        <v>#REF!</v>
      </c>
      <c r="M55" s="34" t="e">
        <f t="shared" si="5"/>
        <v>#REF!</v>
      </c>
      <c r="N55" s="34" t="e">
        <f>+AVERAGEIF($D$2:$D$82,D55,$M$2:$M$82)</f>
        <v>#REF!</v>
      </c>
      <c r="O55" s="34"/>
      <c r="P55" s="34"/>
    </row>
    <row r="56" spans="1:16" ht="12.75" customHeight="1" x14ac:dyDescent="0.25">
      <c r="A56" s="34" t="s">
        <v>113</v>
      </c>
      <c r="B56" s="34" t="str">
        <f t="shared" si="9"/>
        <v>13</v>
      </c>
      <c r="C56" s="34" t="e">
        <f>+MID(VLOOKUP(A56,#REF!,2,0),6,LEN(VLOOKUP(A56,#REF!,2,0))-6)</f>
        <v>#REF!</v>
      </c>
      <c r="D56" s="34" t="s">
        <v>111</v>
      </c>
      <c r="E56" s="34" t="e">
        <f>+VLOOKUP(A56,#REF!,3,0)</f>
        <v>#REF!</v>
      </c>
      <c r="F56" s="34" t="e">
        <f>+VLOOKUP(A56,#REF!,10,0)</f>
        <v>#REF!</v>
      </c>
      <c r="G56" s="34" t="e">
        <f>+VLOOKUP(A56,#REF!,13,0)</f>
        <v>#REF!</v>
      </c>
      <c r="H56" s="36" t="e">
        <f t="shared" si="3"/>
        <v>#REF!</v>
      </c>
      <c r="I56" s="34" t="e">
        <f t="shared" si="8"/>
        <v>#REF!</v>
      </c>
      <c r="J56" s="34" t="s">
        <v>112</v>
      </c>
      <c r="K56" s="34" t="e">
        <f>+IF(ISBLANK(VLOOKUP(A56,#REF!,5,0)),"",VLOOKUP(A56,#REF!,5,0))</f>
        <v>#REF!</v>
      </c>
      <c r="L56" s="34" t="e">
        <f>+IF(ISBLANK(VLOOKUP(A56,#REF!,9,0)),"",VLOOKUP(A56,#REF!,9,0))</f>
        <v>#REF!</v>
      </c>
      <c r="M56" s="34" t="e">
        <f t="shared" si="5"/>
        <v>#REF!</v>
      </c>
      <c r="N56" s="34" t="e">
        <f t="shared" si="4"/>
        <v>#REF!</v>
      </c>
      <c r="O56" s="34"/>
      <c r="P56" s="34"/>
    </row>
    <row r="57" spans="1:16" ht="12.75" customHeight="1" x14ac:dyDescent="0.25">
      <c r="A57" s="34" t="s">
        <v>114</v>
      </c>
      <c r="B57" s="34" t="str">
        <f t="shared" si="9"/>
        <v>13</v>
      </c>
      <c r="C57" s="34" t="e">
        <f>+MID(VLOOKUP(A57,#REF!,2,0),6,LEN(VLOOKUP(A57,#REF!,2,0))-6)</f>
        <v>#REF!</v>
      </c>
      <c r="D57" s="34" t="s">
        <v>111</v>
      </c>
      <c r="E57" s="34" t="e">
        <f>+VLOOKUP(A57,#REF!,3,0)</f>
        <v>#REF!</v>
      </c>
      <c r="F57" s="34" t="e">
        <f>+VLOOKUP(A57,#REF!,10,0)</f>
        <v>#REF!</v>
      </c>
      <c r="G57" s="34" t="e">
        <f>+VLOOKUP(A57,#REF!,13,0)</f>
        <v>#REF!</v>
      </c>
      <c r="H57" s="36" t="e">
        <f t="shared" si="3"/>
        <v>#REF!</v>
      </c>
      <c r="I57" s="34" t="e">
        <f t="shared" si="8"/>
        <v>#REF!</v>
      </c>
      <c r="J57" s="34" t="s">
        <v>112</v>
      </c>
      <c r="K57" s="34" t="e">
        <f>+IF(ISBLANK(VLOOKUP(A57,#REF!,5,0)),"",VLOOKUP(A57,#REF!,5,0))</f>
        <v>#REF!</v>
      </c>
      <c r="L57" s="34" t="e">
        <f>+IF(ISBLANK(VLOOKUP(A57,#REF!,9,0)),"",VLOOKUP(A57,#REF!,9,0))</f>
        <v>#REF!</v>
      </c>
      <c r="M57" s="34" t="e">
        <f t="shared" si="5"/>
        <v>#REF!</v>
      </c>
      <c r="N57" s="34" t="e">
        <f t="shared" si="4"/>
        <v>#REF!</v>
      </c>
      <c r="O57" s="34"/>
      <c r="P57" s="34"/>
    </row>
    <row r="58" spans="1:16" ht="12.75" customHeight="1" x14ac:dyDescent="0.25">
      <c r="A58" s="34" t="s">
        <v>115</v>
      </c>
      <c r="B58" s="34" t="str">
        <f t="shared" si="9"/>
        <v>13</v>
      </c>
      <c r="C58" s="34" t="e">
        <f>+MID(VLOOKUP(A58,#REF!,2,0),6,LEN(VLOOKUP(A58,#REF!,2,0))-6)</f>
        <v>#REF!</v>
      </c>
      <c r="D58" s="34" t="s">
        <v>111</v>
      </c>
      <c r="E58" s="34" t="e">
        <f>+VLOOKUP(A58,#REF!,3,0)</f>
        <v>#REF!</v>
      </c>
      <c r="F58" s="34" t="e">
        <f>+VLOOKUP(A58,#REF!,10,0)</f>
        <v>#REF!</v>
      </c>
      <c r="G58" s="34" t="e">
        <f>+VLOOKUP(A58,#REF!,13,0)</f>
        <v>#REF!</v>
      </c>
      <c r="H58" s="36" t="e">
        <f t="shared" si="3"/>
        <v>#REF!</v>
      </c>
      <c r="I58" s="34" t="e">
        <f t="shared" si="8"/>
        <v>#REF!</v>
      </c>
      <c r="J58" s="34" t="s">
        <v>112</v>
      </c>
      <c r="K58" s="34" t="e">
        <f>+IF(ISBLANK(VLOOKUP(A58,#REF!,5,0)),"",VLOOKUP(A58,#REF!,5,0))</f>
        <v>#REF!</v>
      </c>
      <c r="L58" s="34" t="e">
        <f>+IF(ISBLANK(VLOOKUP(A58,#REF!,9,0)),"",VLOOKUP(A58,#REF!,9,0))</f>
        <v>#REF!</v>
      </c>
      <c r="M58" s="34" t="e">
        <f t="shared" si="5"/>
        <v>#REF!</v>
      </c>
      <c r="N58" s="34" t="e">
        <f t="shared" si="4"/>
        <v>#REF!</v>
      </c>
      <c r="O58" s="34"/>
      <c r="P58" s="34"/>
    </row>
    <row r="59" spans="1:16" ht="12.75" customHeight="1" x14ac:dyDescent="0.25">
      <c r="A59" s="34" t="s">
        <v>116</v>
      </c>
      <c r="B59" s="34" t="str">
        <f t="shared" si="9"/>
        <v>14</v>
      </c>
      <c r="C59" s="34" t="e">
        <f>+MID(VLOOKUP(A59,#REF!,2,0),6,LEN(VLOOKUP(A59,#REF!,2,0))-6)</f>
        <v>#REF!</v>
      </c>
      <c r="D59" s="34" t="s">
        <v>111</v>
      </c>
      <c r="E59" s="34" t="e">
        <f>+VLOOKUP(A59,#REF!,3,0)</f>
        <v>#REF!</v>
      </c>
      <c r="F59" s="34" t="e">
        <f>+VLOOKUP(A59,#REF!,10,0)</f>
        <v>#REF!</v>
      </c>
      <c r="G59" s="34" t="e">
        <f>+VLOOKUP(A59,#REF!,13,0)</f>
        <v>#REF!</v>
      </c>
      <c r="H59" s="36" t="e">
        <f t="shared" si="3"/>
        <v>#REF!</v>
      </c>
      <c r="I59" s="34" t="e">
        <f t="shared" si="8"/>
        <v>#REF!</v>
      </c>
      <c r="J59" s="34" t="s">
        <v>117</v>
      </c>
      <c r="K59" s="34" t="e">
        <f>+IF(ISBLANK(VLOOKUP(A59,#REF!,5,0)),"",VLOOKUP(A59,#REF!,5,0))</f>
        <v>#REF!</v>
      </c>
      <c r="L59" s="34" t="e">
        <f>+IF(ISBLANK(VLOOKUP(A59,#REF!,9,0)),"",VLOOKUP(A59,#REF!,9,0))</f>
        <v>#REF!</v>
      </c>
      <c r="M59" s="34" t="e">
        <f t="shared" si="5"/>
        <v>#REF!</v>
      </c>
      <c r="N59" s="34" t="e">
        <f t="shared" si="4"/>
        <v>#REF!</v>
      </c>
      <c r="O59" s="34"/>
      <c r="P59" s="34"/>
    </row>
    <row r="60" spans="1:16" ht="12.75" customHeight="1" x14ac:dyDescent="0.25">
      <c r="A60" s="34" t="s">
        <v>118</v>
      </c>
      <c r="B60" s="34" t="str">
        <f t="shared" si="9"/>
        <v>14</v>
      </c>
      <c r="C60" s="34" t="e">
        <f>+MID(VLOOKUP(A60,#REF!,2,0),6,LEN(VLOOKUP(A60,#REF!,2,0))-6)</f>
        <v>#REF!</v>
      </c>
      <c r="D60" s="34" t="s">
        <v>111</v>
      </c>
      <c r="E60" s="34" t="e">
        <f>+VLOOKUP(A60,#REF!,3,0)</f>
        <v>#REF!</v>
      </c>
      <c r="F60" s="34" t="e">
        <f>+VLOOKUP(A60,#REF!,10,0)</f>
        <v>#REF!</v>
      </c>
      <c r="G60" s="34" t="e">
        <f>+VLOOKUP(A60,#REF!,13,0)</f>
        <v>#REF!</v>
      </c>
      <c r="H60" s="36" t="e">
        <f t="shared" si="3"/>
        <v>#REF!</v>
      </c>
      <c r="I60" s="34" t="e">
        <f t="shared" si="8"/>
        <v>#REF!</v>
      </c>
      <c r="J60" s="34" t="s">
        <v>117</v>
      </c>
      <c r="K60" s="34" t="e">
        <f>+IF(ISBLANK(VLOOKUP(A60,#REF!,5,0)),"",VLOOKUP(A60,#REF!,5,0))</f>
        <v>#REF!</v>
      </c>
      <c r="L60" s="34" t="e">
        <f>+IF(ISBLANK(VLOOKUP(A60,#REF!,9,0)),"",VLOOKUP(A60,#REF!,9,0))</f>
        <v>#REF!</v>
      </c>
      <c r="M60" s="34" t="e">
        <f t="shared" si="5"/>
        <v>#REF!</v>
      </c>
      <c r="N60" s="34" t="e">
        <f t="shared" si="4"/>
        <v>#REF!</v>
      </c>
      <c r="O60" s="34"/>
      <c r="P60" s="34"/>
    </row>
    <row r="61" spans="1:16" ht="12.75" customHeight="1" x14ac:dyDescent="0.25">
      <c r="A61" s="34" t="s">
        <v>119</v>
      </c>
      <c r="B61" s="34" t="str">
        <f t="shared" si="9"/>
        <v>14</v>
      </c>
      <c r="C61" s="34" t="e">
        <f>+MID(VLOOKUP(A61,#REF!,2,0),6,LEN(VLOOKUP(A61,#REF!,2,0))-6)</f>
        <v>#REF!</v>
      </c>
      <c r="D61" s="34" t="s">
        <v>111</v>
      </c>
      <c r="E61" s="34" t="e">
        <f>+VLOOKUP(A61,#REF!,3,0)</f>
        <v>#REF!</v>
      </c>
      <c r="F61" s="34" t="e">
        <f>+VLOOKUP(A61,#REF!,10,0)</f>
        <v>#REF!</v>
      </c>
      <c r="G61" s="34" t="e">
        <f>+VLOOKUP(A61,#REF!,13,0)</f>
        <v>#REF!</v>
      </c>
      <c r="H61" s="36" t="e">
        <f t="shared" si="3"/>
        <v>#REF!</v>
      </c>
      <c r="I61" s="34" t="e">
        <f t="shared" si="8"/>
        <v>#REF!</v>
      </c>
      <c r="J61" s="34" t="s">
        <v>117</v>
      </c>
      <c r="K61" s="34" t="e">
        <f>+IF(ISBLANK(VLOOKUP(A61,#REF!,5,0)),"",VLOOKUP(A61,#REF!,5,0))</f>
        <v>#REF!</v>
      </c>
      <c r="L61" s="34" t="e">
        <f>+IF(ISBLANK(VLOOKUP(A61,#REF!,9,0)),"",VLOOKUP(A61,#REF!,9,0))</f>
        <v>#REF!</v>
      </c>
      <c r="M61" s="34" t="e">
        <f t="shared" si="5"/>
        <v>#REF!</v>
      </c>
      <c r="N61" s="34" t="e">
        <f t="shared" si="4"/>
        <v>#REF!</v>
      </c>
      <c r="O61" s="34"/>
      <c r="P61" s="34"/>
    </row>
    <row r="62" spans="1:16" ht="12.75" customHeight="1" x14ac:dyDescent="0.25">
      <c r="A62" s="34" t="s">
        <v>120</v>
      </c>
      <c r="B62" s="34" t="str">
        <f t="shared" si="9"/>
        <v>14</v>
      </c>
      <c r="C62" s="34" t="e">
        <f>+MID(VLOOKUP(A62,#REF!,2,0),6,LEN(VLOOKUP(A62,#REF!,2,0))-6)</f>
        <v>#REF!</v>
      </c>
      <c r="D62" s="34" t="s">
        <v>111</v>
      </c>
      <c r="E62" s="34" t="e">
        <f>+VLOOKUP(A62,#REF!,3,0)</f>
        <v>#REF!</v>
      </c>
      <c r="F62" s="34" t="e">
        <f>+VLOOKUP(A62,#REF!,10,0)</f>
        <v>#REF!</v>
      </c>
      <c r="G62" s="34" t="e">
        <f>+VLOOKUP(A62,#REF!,13,0)</f>
        <v>#REF!</v>
      </c>
      <c r="H62" s="36" t="e">
        <f t="shared" si="3"/>
        <v>#REF!</v>
      </c>
      <c r="I62" s="34" t="e">
        <f t="shared" si="8"/>
        <v>#REF!</v>
      </c>
      <c r="J62" s="34" t="s">
        <v>117</v>
      </c>
      <c r="K62" s="34" t="e">
        <f>+IF(ISBLANK(VLOOKUP(A62,#REF!,5,0)),"",VLOOKUP(A62,#REF!,5,0))</f>
        <v>#REF!</v>
      </c>
      <c r="L62" s="34" t="e">
        <f>+IF(ISBLANK(VLOOKUP(A62,#REF!,9,0)),"",VLOOKUP(A62,#REF!,9,0))</f>
        <v>#REF!</v>
      </c>
      <c r="M62" s="34" t="e">
        <f t="shared" si="5"/>
        <v>#REF!</v>
      </c>
      <c r="N62" s="34" t="e">
        <f t="shared" si="4"/>
        <v>#REF!</v>
      </c>
      <c r="O62" s="34"/>
      <c r="P62" s="34"/>
    </row>
    <row r="63" spans="1:16" ht="12.75" customHeight="1" x14ac:dyDescent="0.25">
      <c r="A63" s="34" t="s">
        <v>121</v>
      </c>
      <c r="B63" s="34" t="str">
        <f t="shared" si="9"/>
        <v>15</v>
      </c>
      <c r="C63" s="34" t="e">
        <f>+MID(VLOOKUP(A63,#REF!,2,0),6,LEN(VLOOKUP(A63,#REF!,2,0))-6)</f>
        <v>#REF!</v>
      </c>
      <c r="D63" s="34" t="s">
        <v>111</v>
      </c>
      <c r="E63" s="34" t="e">
        <f>+VLOOKUP(A63,#REF!,3,0)</f>
        <v>#REF!</v>
      </c>
      <c r="F63" s="34" t="e">
        <f>+VLOOKUP(A63,#REF!,10,0)</f>
        <v>#REF!</v>
      </c>
      <c r="G63" s="34" t="e">
        <f>+VLOOKUP(A63,#REF!,13,0)</f>
        <v>#REF!</v>
      </c>
      <c r="H63" s="36" t="e">
        <f t="shared" si="3"/>
        <v>#REF!</v>
      </c>
      <c r="I63" s="34" t="e">
        <f t="shared" si="8"/>
        <v>#REF!</v>
      </c>
      <c r="J63" s="34" t="s">
        <v>122</v>
      </c>
      <c r="K63" s="34" t="e">
        <f>+IF(ISBLANK(VLOOKUP(A63,#REF!,5,0)),"",VLOOKUP(A63,#REF!,5,0))</f>
        <v>#REF!</v>
      </c>
      <c r="L63" s="34" t="e">
        <f>+IF(ISBLANK(VLOOKUP(A63,#REF!,9,0)),"",VLOOKUP(A63,#REF!,9,0))</f>
        <v>#REF!</v>
      </c>
      <c r="M63" s="34" t="e">
        <f t="shared" si="5"/>
        <v>#REF!</v>
      </c>
      <c r="N63" s="34" t="e">
        <f t="shared" si="4"/>
        <v>#REF!</v>
      </c>
      <c r="O63" s="34"/>
      <c r="P63" s="34"/>
    </row>
    <row r="64" spans="1:16" x14ac:dyDescent="0.25">
      <c r="A64" s="34" t="s">
        <v>123</v>
      </c>
      <c r="B64" s="34" t="str">
        <f t="shared" si="9"/>
        <v>15</v>
      </c>
      <c r="C64" s="34" t="e">
        <f>+MID(VLOOKUP(A64,#REF!,2,0),6,LEN(VLOOKUP(A64,#REF!,2,0))-6)</f>
        <v>#REF!</v>
      </c>
      <c r="D64" s="34" t="s">
        <v>111</v>
      </c>
      <c r="E64" s="34" t="e">
        <f>+VLOOKUP(A64,#REF!,3,0)</f>
        <v>#REF!</v>
      </c>
      <c r="F64" s="34" t="e">
        <f>+VLOOKUP(A64,#REF!,10,0)</f>
        <v>#REF!</v>
      </c>
      <c r="G64" s="34" t="e">
        <f>+VLOOKUP(A64,#REF!,13,0)</f>
        <v>#REF!</v>
      </c>
      <c r="H64" s="36" t="e">
        <f t="shared" si="3"/>
        <v>#REF!</v>
      </c>
      <c r="I64" s="34" t="e">
        <f t="shared" si="8"/>
        <v>#REF!</v>
      </c>
      <c r="J64" s="34" t="s">
        <v>122</v>
      </c>
      <c r="K64" s="34" t="e">
        <f>+IF(ISBLANK(VLOOKUP(A64,#REF!,5,0)),"",VLOOKUP(A64,#REF!,5,0))</f>
        <v>#REF!</v>
      </c>
      <c r="L64" s="34" t="e">
        <f>+IF(ISBLANK(VLOOKUP(A64,#REF!,9,0)),"",VLOOKUP(A64,#REF!,9,0))</f>
        <v>#REF!</v>
      </c>
      <c r="M64" s="34" t="e">
        <f t="shared" si="5"/>
        <v>#REF!</v>
      </c>
      <c r="N64" s="34" t="e">
        <f t="shared" si="4"/>
        <v>#REF!</v>
      </c>
      <c r="O64" s="34"/>
      <c r="P64" s="34"/>
    </row>
    <row r="65" spans="1:16" x14ac:dyDescent="0.25">
      <c r="A65" s="34" t="s">
        <v>124</v>
      </c>
      <c r="B65" s="34" t="str">
        <f t="shared" si="9"/>
        <v>15</v>
      </c>
      <c r="C65" s="34" t="e">
        <f>+MID(VLOOKUP(A65,#REF!,2,0),6,LEN(VLOOKUP(A65,#REF!,2,0))-6)</f>
        <v>#REF!</v>
      </c>
      <c r="D65" s="34" t="s">
        <v>111</v>
      </c>
      <c r="E65" s="34" t="e">
        <f>+VLOOKUP(A65,#REF!,3,0)</f>
        <v>#REF!</v>
      </c>
      <c r="F65" s="34" t="e">
        <f>+VLOOKUP(A65,#REF!,10,0)</f>
        <v>#REF!</v>
      </c>
      <c r="G65" s="34" t="e">
        <f>+VLOOKUP(A65,#REF!,13,0)</f>
        <v>#REF!</v>
      </c>
      <c r="H65" s="36" t="e">
        <f t="shared" si="3"/>
        <v>#REF!</v>
      </c>
      <c r="I65" s="34" t="e">
        <f t="shared" si="8"/>
        <v>#REF!</v>
      </c>
      <c r="J65" s="34" t="s">
        <v>122</v>
      </c>
      <c r="K65" s="34" t="e">
        <f>+IF(ISBLANK(VLOOKUP(A65,#REF!,5,0)),"",VLOOKUP(A65,#REF!,5,0))</f>
        <v>#REF!</v>
      </c>
      <c r="L65" s="34" t="e">
        <f>+IF(ISBLANK(VLOOKUP(A65,#REF!,9,0)),"",VLOOKUP(A65,#REF!,9,0))</f>
        <v>#REF!</v>
      </c>
      <c r="M65" s="34" t="e">
        <f t="shared" si="5"/>
        <v>#REF!</v>
      </c>
      <c r="N65" s="34" t="e">
        <f t="shared" si="4"/>
        <v>#REF!</v>
      </c>
      <c r="O65" s="34"/>
      <c r="P65" s="34"/>
    </row>
    <row r="66" spans="1:16" x14ac:dyDescent="0.25">
      <c r="A66" s="34" t="s">
        <v>125</v>
      </c>
      <c r="B66" s="34" t="str">
        <f t="shared" si="9"/>
        <v>15</v>
      </c>
      <c r="C66" s="34" t="e">
        <f>+MID(VLOOKUP(A66,#REF!,2,0),6,LEN(VLOOKUP(A66,#REF!,2,0))-6)</f>
        <v>#REF!</v>
      </c>
      <c r="D66" s="34" t="s">
        <v>111</v>
      </c>
      <c r="E66" s="34" t="e">
        <f>+VLOOKUP(A66,#REF!,3,0)</f>
        <v>#REF!</v>
      </c>
      <c r="F66" s="34" t="e">
        <f>+VLOOKUP(A66,#REF!,10,0)</f>
        <v>#REF!</v>
      </c>
      <c r="G66" s="34" t="e">
        <f>+VLOOKUP(A66,#REF!,13,0)</f>
        <v>#REF!</v>
      </c>
      <c r="H66" s="36" t="e">
        <f t="shared" si="3"/>
        <v>#REF!</v>
      </c>
      <c r="I66" s="34" t="e">
        <f t="shared" ref="I66:I82" si="14">+IF(F66=$F$2,$P$4,IF(F66=$F$3,$P$2,$P$3))</f>
        <v>#REF!</v>
      </c>
      <c r="J66" s="34" t="s">
        <v>122</v>
      </c>
      <c r="K66" s="34" t="e">
        <f>+IF(ISBLANK(VLOOKUP(A66,#REF!,5,0)),"",VLOOKUP(A66,#REF!,5,0))</f>
        <v>#REF!</v>
      </c>
      <c r="L66" s="34" t="e">
        <f>+IF(ISBLANK(VLOOKUP(A66,#REF!,9,0)),"",VLOOKUP(A66,#REF!,9,0))</f>
        <v>#REF!</v>
      </c>
      <c r="M66" s="34" t="e">
        <f t="shared" si="5"/>
        <v>#REF!</v>
      </c>
      <c r="N66" s="34" t="e">
        <f t="shared" si="4"/>
        <v>#REF!</v>
      </c>
      <c r="O66" s="34"/>
      <c r="P66" s="34"/>
    </row>
    <row r="67" spans="1:16" x14ac:dyDescent="0.25">
      <c r="A67" s="34" t="s">
        <v>126</v>
      </c>
      <c r="B67" s="34" t="str">
        <f t="shared" si="9"/>
        <v>15</v>
      </c>
      <c r="C67" s="34" t="e">
        <f>+MID(VLOOKUP(A67,#REF!,2,0),6,LEN(VLOOKUP(A67,#REF!,2,0))-6)</f>
        <v>#REF!</v>
      </c>
      <c r="D67" s="34" t="s">
        <v>111</v>
      </c>
      <c r="E67" s="34" t="e">
        <f>+VLOOKUP(A67,#REF!,3,0)</f>
        <v>#REF!</v>
      </c>
      <c r="F67" s="34" t="e">
        <f>+VLOOKUP(A67,#REF!,10,0)</f>
        <v>#REF!</v>
      </c>
      <c r="G67" s="34" t="e">
        <f>+VLOOKUP(A67,#REF!,13,0)</f>
        <v>#REF!</v>
      </c>
      <c r="H67" s="36" t="e">
        <f t="shared" si="3"/>
        <v>#REF!</v>
      </c>
      <c r="I67" s="34" t="e">
        <f t="shared" si="14"/>
        <v>#REF!</v>
      </c>
      <c r="J67" s="34" t="s">
        <v>122</v>
      </c>
      <c r="K67" s="34" t="e">
        <f>+IF(ISBLANK(VLOOKUP(A67,#REF!,5,0)),"",VLOOKUP(A67,#REF!,5,0))</f>
        <v>#REF!</v>
      </c>
      <c r="L67" s="34" t="e">
        <f>+IF(ISBLANK(VLOOKUP(A67,#REF!,9,0)),"",VLOOKUP(A67,#REF!,9,0))</f>
        <v>#REF!</v>
      </c>
      <c r="M67" s="34" t="e">
        <f t="shared" si="5"/>
        <v>#REF!</v>
      </c>
      <c r="N67" s="34" t="e">
        <f t="shared" si="4"/>
        <v>#REF!</v>
      </c>
      <c r="O67" s="34"/>
      <c r="P67" s="34"/>
    </row>
    <row r="68" spans="1:16" x14ac:dyDescent="0.25">
      <c r="A68" s="34" t="s">
        <v>127</v>
      </c>
      <c r="B68" s="34" t="str">
        <f t="shared" si="9"/>
        <v>15</v>
      </c>
      <c r="C68" s="34" t="e">
        <f>+MID(VLOOKUP(A68,#REF!,2,0),6,LEN(VLOOKUP(A68,#REF!,2,0))-6)</f>
        <v>#REF!</v>
      </c>
      <c r="D68" s="34" t="s">
        <v>111</v>
      </c>
      <c r="E68" s="34" t="e">
        <f>+VLOOKUP(A68,#REF!,3,0)</f>
        <v>#REF!</v>
      </c>
      <c r="F68" s="34" t="e">
        <f>+VLOOKUP(A68,#REF!,10,0)</f>
        <v>#REF!</v>
      </c>
      <c r="G68" s="34" t="e">
        <f>+VLOOKUP(A68,#REF!,13,0)</f>
        <v>#REF!</v>
      </c>
      <c r="H68" s="36" t="e">
        <f t="shared" si="3"/>
        <v>#REF!</v>
      </c>
      <c r="I68" s="34" t="e">
        <f t="shared" si="14"/>
        <v>#REF!</v>
      </c>
      <c r="J68" s="34" t="s">
        <v>122</v>
      </c>
      <c r="K68" s="34" t="e">
        <f>+IF(ISBLANK(VLOOKUP(A68,#REF!,5,0)),"",VLOOKUP(A68,#REF!,5,0))</f>
        <v>#REF!</v>
      </c>
      <c r="L68" s="34" t="e">
        <f>+IF(ISBLANK(VLOOKUP(A68,#REF!,9,0)),"",VLOOKUP(A68,#REF!,9,0))</f>
        <v>#REF!</v>
      </c>
      <c r="M68" s="34" t="e">
        <f t="shared" ref="M68:M82" si="15">+IF(OR(AND(K68=1,L68=1),AND(ISBLANK(K68),ISBLANK(L68)),K68="",L68=""),0,IF(OR(AND(K68=1,L68=2),AND(K68=1,L68=3)),0.25,IF(OR(AND(K68=2,L68=2),AND(K68=3,L68=1),AND(K68=3,L68=2),AND(K68=2,L68=1)),0.5,IF(AND(K68=2,L68=3),0.75,1))))</f>
        <v>#REF!</v>
      </c>
      <c r="N68" s="34" t="e">
        <f t="shared" si="4"/>
        <v>#REF!</v>
      </c>
      <c r="O68" s="34"/>
      <c r="P68" s="34"/>
    </row>
    <row r="69" spans="1:16" x14ac:dyDescent="0.25">
      <c r="A69" s="34" t="s">
        <v>128</v>
      </c>
      <c r="B69" s="34" t="str">
        <f t="shared" si="9"/>
        <v>16</v>
      </c>
      <c r="C69" s="34" t="e">
        <f>+MID(VLOOKUP(A69,#REF!,2,0),6,LEN(VLOOKUP(A69,#REF!,2,0))-6)</f>
        <v>#REF!</v>
      </c>
      <c r="D69" s="34" t="s">
        <v>129</v>
      </c>
      <c r="E69" s="34" t="e">
        <f>+VLOOKUP(A69,#REF!,3,0)</f>
        <v>#REF!</v>
      </c>
      <c r="F69" s="34" t="e">
        <f>+VLOOKUP(A69,#REF!,10,0)</f>
        <v>#REF!</v>
      </c>
      <c r="G69" s="34" t="e">
        <f>+VLOOKUP(A69,#REF!,13,0)</f>
        <v>#REF!</v>
      </c>
      <c r="H69" s="36" t="e">
        <f t="shared" si="3"/>
        <v>#REF!</v>
      </c>
      <c r="I69" s="34" t="e">
        <f t="shared" si="14"/>
        <v>#REF!</v>
      </c>
      <c r="J69" s="34" t="s">
        <v>130</v>
      </c>
      <c r="K69" s="34" t="e">
        <f>+IF(ISBLANK(VLOOKUP(A69,#REF!,5,0)),"",VLOOKUP(A69,#REF!,5,0))</f>
        <v>#REF!</v>
      </c>
      <c r="L69" s="34" t="e">
        <f>+IF(ISBLANK(VLOOKUP(A69,#REF!,9,0)),"",VLOOKUP(A69,#REF!,9,0))</f>
        <v>#REF!</v>
      </c>
      <c r="M69" s="34" t="e">
        <f t="shared" si="15"/>
        <v>#REF!</v>
      </c>
      <c r="N69" s="34" t="e">
        <f t="shared" si="4"/>
        <v>#REF!</v>
      </c>
      <c r="O69" s="34"/>
      <c r="P69" s="34"/>
    </row>
    <row r="70" spans="1:16" x14ac:dyDescent="0.25">
      <c r="A70" s="34" t="s">
        <v>131</v>
      </c>
      <c r="B70" s="34" t="str">
        <f t="shared" si="9"/>
        <v>16</v>
      </c>
      <c r="C70" s="34" t="e">
        <f>+MID(VLOOKUP(A70,#REF!,2,0),6,LEN(VLOOKUP(A70,#REF!,2,0))-6)</f>
        <v>#REF!</v>
      </c>
      <c r="D70" s="34" t="s">
        <v>129</v>
      </c>
      <c r="E70" s="34" t="e">
        <f>+VLOOKUP(A70,#REF!,3,0)</f>
        <v>#REF!</v>
      </c>
      <c r="F70" s="34" t="e">
        <f>+VLOOKUP(A70,#REF!,10,0)</f>
        <v>#REF!</v>
      </c>
      <c r="G70" s="34" t="e">
        <f>+VLOOKUP(A70,#REF!,13,0)</f>
        <v>#REF!</v>
      </c>
      <c r="H70" s="36" t="e">
        <f t="shared" si="3"/>
        <v>#REF!</v>
      </c>
      <c r="I70" s="34" t="e">
        <f t="shared" si="14"/>
        <v>#REF!</v>
      </c>
      <c r="J70" s="34" t="s">
        <v>130</v>
      </c>
      <c r="K70" s="34" t="e">
        <f>+IF(ISBLANK(VLOOKUP(A70,#REF!,5,0)),"",VLOOKUP(A70,#REF!,5,0))</f>
        <v>#REF!</v>
      </c>
      <c r="L70" s="34" t="e">
        <f>+IF(ISBLANK(VLOOKUP(A70,#REF!,9,0)),"",VLOOKUP(A70,#REF!,9,0))</f>
        <v>#REF!</v>
      </c>
      <c r="M70" s="34" t="e">
        <f t="shared" si="15"/>
        <v>#REF!</v>
      </c>
      <c r="N70" s="34" t="e">
        <f t="shared" si="4"/>
        <v>#REF!</v>
      </c>
      <c r="O70" s="34"/>
      <c r="P70" s="34"/>
    </row>
    <row r="71" spans="1:16" x14ac:dyDescent="0.25">
      <c r="A71" s="34" t="s">
        <v>132</v>
      </c>
      <c r="B71" s="34" t="str">
        <f t="shared" si="9"/>
        <v>16</v>
      </c>
      <c r="C71" s="34" t="e">
        <f>+MID(VLOOKUP(A71,#REF!,2,0),6,LEN(VLOOKUP(A71,#REF!,2,0))-6)</f>
        <v>#REF!</v>
      </c>
      <c r="D71" s="34" t="s">
        <v>129</v>
      </c>
      <c r="E71" s="34" t="e">
        <f>+VLOOKUP(A71,#REF!,3,0)</f>
        <v>#REF!</v>
      </c>
      <c r="F71" s="34" t="e">
        <f>+VLOOKUP(A71,#REF!,10,0)</f>
        <v>#REF!</v>
      </c>
      <c r="G71" s="34" t="e">
        <f>+VLOOKUP(A71,#REF!,13,0)</f>
        <v>#REF!</v>
      </c>
      <c r="H71" s="36" t="e">
        <f t="shared" ref="H71:H82" si="16">+_xlfn.RANK.EQ(G71,$G$2:$G$82,1)</f>
        <v>#REF!</v>
      </c>
      <c r="I71" s="34" t="e">
        <f t="shared" si="14"/>
        <v>#REF!</v>
      </c>
      <c r="J71" s="34" t="s">
        <v>130</v>
      </c>
      <c r="K71" s="34" t="e">
        <f>+IF(ISBLANK(VLOOKUP(A71,#REF!,5,0)),"",VLOOKUP(A71,#REF!,5,0))</f>
        <v>#REF!</v>
      </c>
      <c r="L71" s="34" t="e">
        <f>+IF(ISBLANK(VLOOKUP(A71,#REF!,9,0)),"",VLOOKUP(A71,#REF!,9,0))</f>
        <v>#REF!</v>
      </c>
      <c r="M71" s="34" t="e">
        <f t="shared" si="15"/>
        <v>#REF!</v>
      </c>
      <c r="N71" s="34" t="e">
        <f t="shared" ref="N71:N82" si="17">+AVERAGEIF($D$2:$D$82,D71,$M$2:$M$82)</f>
        <v>#REF!</v>
      </c>
      <c r="O71" s="34"/>
      <c r="P71" s="34"/>
    </row>
    <row r="72" spans="1:16" x14ac:dyDescent="0.25">
      <c r="A72" s="34" t="s">
        <v>133</v>
      </c>
      <c r="B72" s="34" t="str">
        <f t="shared" si="9"/>
        <v>16</v>
      </c>
      <c r="C72" s="34" t="e">
        <f>+MID(VLOOKUP(A72,#REF!,2,0),6,LEN(VLOOKUP(A72,#REF!,2,0))-6)</f>
        <v>#REF!</v>
      </c>
      <c r="D72" s="34" t="s">
        <v>129</v>
      </c>
      <c r="E72" s="34" t="e">
        <f>+VLOOKUP(A72,#REF!,3,0)</f>
        <v>#REF!</v>
      </c>
      <c r="F72" s="34" t="e">
        <f>+VLOOKUP(A72,#REF!,10,0)</f>
        <v>#REF!</v>
      </c>
      <c r="G72" s="34" t="e">
        <f>+VLOOKUP(A72,#REF!,13,0)</f>
        <v>#REF!</v>
      </c>
      <c r="H72" s="36" t="e">
        <f t="shared" si="16"/>
        <v>#REF!</v>
      </c>
      <c r="I72" s="34" t="e">
        <f t="shared" si="14"/>
        <v>#REF!</v>
      </c>
      <c r="J72" s="34" t="s">
        <v>130</v>
      </c>
      <c r="K72" s="34" t="e">
        <f>+IF(ISBLANK(VLOOKUP(A72,#REF!,5,0)),"",VLOOKUP(A72,#REF!,5,0))</f>
        <v>#REF!</v>
      </c>
      <c r="L72" s="34" t="e">
        <f>+IF(ISBLANK(VLOOKUP(A72,#REF!,9,0)),"",VLOOKUP(A72,#REF!,9,0))</f>
        <v>#REF!</v>
      </c>
      <c r="M72" s="34" t="e">
        <f t="shared" si="15"/>
        <v>#REF!</v>
      </c>
      <c r="N72" s="34" t="e">
        <f t="shared" si="17"/>
        <v>#REF!</v>
      </c>
      <c r="O72" s="34"/>
      <c r="P72" s="34"/>
    </row>
    <row r="73" spans="1:16" x14ac:dyDescent="0.25">
      <c r="A73" s="34" t="s">
        <v>134</v>
      </c>
      <c r="B73" s="34" t="str">
        <f t="shared" si="9"/>
        <v>16</v>
      </c>
      <c r="C73" s="34" t="e">
        <f>+MID(VLOOKUP(A73,#REF!,2,0),6,LEN(VLOOKUP(A73,#REF!,2,0))-6)</f>
        <v>#REF!</v>
      </c>
      <c r="D73" s="34" t="s">
        <v>129</v>
      </c>
      <c r="E73" s="34" t="e">
        <f>+VLOOKUP(A73,#REF!,3,0)</f>
        <v>#REF!</v>
      </c>
      <c r="F73" s="34" t="e">
        <f>+VLOOKUP(A73,#REF!,10,0)</f>
        <v>#REF!</v>
      </c>
      <c r="G73" s="34" t="e">
        <f>+VLOOKUP(A73,#REF!,13,0)</f>
        <v>#REF!</v>
      </c>
      <c r="H73" s="36" t="e">
        <f t="shared" si="16"/>
        <v>#REF!</v>
      </c>
      <c r="I73" s="34" t="e">
        <f t="shared" si="14"/>
        <v>#REF!</v>
      </c>
      <c r="J73" s="34" t="s">
        <v>130</v>
      </c>
      <c r="K73" s="34" t="e">
        <f>+IF(ISBLANK(VLOOKUP(A73,#REF!,5,0)),"",VLOOKUP(A73,#REF!,5,0))</f>
        <v>#REF!</v>
      </c>
      <c r="L73" s="34" t="e">
        <f>+IF(ISBLANK(VLOOKUP(A73,#REF!,9,0)),"",VLOOKUP(A73,#REF!,9,0))</f>
        <v>#REF!</v>
      </c>
      <c r="M73" s="34" t="e">
        <f t="shared" si="15"/>
        <v>#REF!</v>
      </c>
      <c r="N73" s="34" t="e">
        <f t="shared" si="17"/>
        <v>#REF!</v>
      </c>
      <c r="O73" s="34"/>
      <c r="P73" s="34"/>
    </row>
    <row r="74" spans="1:16" x14ac:dyDescent="0.25">
      <c r="A74" s="34" t="s">
        <v>135</v>
      </c>
      <c r="B74" s="34" t="str">
        <f t="shared" si="9"/>
        <v>17</v>
      </c>
      <c r="C74" s="34" t="e">
        <f>+MID(VLOOKUP(A74,#REF!,2,0),6,LEN(VLOOKUP(A74,#REF!,2,0))-6)</f>
        <v>#REF!</v>
      </c>
      <c r="D74" s="34" t="s">
        <v>129</v>
      </c>
      <c r="E74" s="34" t="e">
        <f>+VLOOKUP(A74,#REF!,3,0)</f>
        <v>#REF!</v>
      </c>
      <c r="F74" s="34" t="e">
        <f>+VLOOKUP(A74,#REF!,10,0)</f>
        <v>#REF!</v>
      </c>
      <c r="G74" s="34" t="e">
        <f>+VLOOKUP(A74,#REF!,13,0)</f>
        <v>#REF!</v>
      </c>
      <c r="H74" s="36" t="e">
        <f t="shared" si="16"/>
        <v>#REF!</v>
      </c>
      <c r="I74" s="34" t="e">
        <f t="shared" si="14"/>
        <v>#REF!</v>
      </c>
      <c r="J74" s="34" t="s">
        <v>136</v>
      </c>
      <c r="K74" s="34" t="e">
        <f>+IF(ISBLANK(VLOOKUP(A74,#REF!,5,0)),"",VLOOKUP(A74,#REF!,5,0))</f>
        <v>#REF!</v>
      </c>
      <c r="L74" s="34" t="e">
        <f>+IF(ISBLANK(VLOOKUP(A74,#REF!,9,0)),"",VLOOKUP(A74,#REF!,9,0))</f>
        <v>#REF!</v>
      </c>
      <c r="M74" s="34" t="e">
        <f t="shared" si="15"/>
        <v>#REF!</v>
      </c>
      <c r="N74" s="34" t="e">
        <f t="shared" si="17"/>
        <v>#REF!</v>
      </c>
      <c r="O74" s="34"/>
      <c r="P74" s="34"/>
    </row>
    <row r="75" spans="1:16" x14ac:dyDescent="0.25">
      <c r="A75" s="34" t="s">
        <v>137</v>
      </c>
      <c r="B75" s="34" t="str">
        <f t="shared" si="9"/>
        <v>17</v>
      </c>
      <c r="C75" s="34" t="e">
        <f>+MID(VLOOKUP(A75,#REF!,2,0),6,LEN(VLOOKUP(A75,#REF!,2,0))-6)</f>
        <v>#REF!</v>
      </c>
      <c r="D75" s="34" t="s">
        <v>129</v>
      </c>
      <c r="E75" s="34" t="e">
        <f>+VLOOKUP(A75,#REF!,3,0)</f>
        <v>#REF!</v>
      </c>
      <c r="F75" s="34" t="e">
        <f>+VLOOKUP(A75,#REF!,10,0)</f>
        <v>#REF!</v>
      </c>
      <c r="G75" s="34" t="e">
        <f>+VLOOKUP(A75,#REF!,13,0)</f>
        <v>#REF!</v>
      </c>
      <c r="H75" s="36" t="e">
        <f t="shared" si="16"/>
        <v>#REF!</v>
      </c>
      <c r="I75" s="34" t="e">
        <f t="shared" si="14"/>
        <v>#REF!</v>
      </c>
      <c r="J75" s="34" t="s">
        <v>136</v>
      </c>
      <c r="K75" s="34" t="e">
        <f>+IF(ISBLANK(VLOOKUP(A75,#REF!,5,0)),"",VLOOKUP(A75,#REF!,5,0))</f>
        <v>#REF!</v>
      </c>
      <c r="L75" s="34" t="e">
        <f>+IF(ISBLANK(VLOOKUP(A75,#REF!,9,0)),"",VLOOKUP(A75,#REF!,9,0))</f>
        <v>#REF!</v>
      </c>
      <c r="M75" s="34" t="e">
        <f t="shared" si="15"/>
        <v>#REF!</v>
      </c>
      <c r="N75" s="34" t="e">
        <f t="shared" si="17"/>
        <v>#REF!</v>
      </c>
      <c r="O75" s="34"/>
      <c r="P75" s="34"/>
    </row>
    <row r="76" spans="1:16" x14ac:dyDescent="0.25">
      <c r="A76" s="34" t="s">
        <v>138</v>
      </c>
      <c r="B76" s="34" t="str">
        <f t="shared" si="9"/>
        <v>17</v>
      </c>
      <c r="C76" s="34" t="e">
        <f>+MID(VLOOKUP(A76,#REF!,2,0),6,LEN(VLOOKUP(A76,#REF!,2,0))-6)</f>
        <v>#REF!</v>
      </c>
      <c r="D76" s="34" t="s">
        <v>129</v>
      </c>
      <c r="E76" s="34" t="e">
        <f>+VLOOKUP(A76,#REF!,3,0)</f>
        <v>#REF!</v>
      </c>
      <c r="F76" s="34" t="e">
        <f>+VLOOKUP(A76,#REF!,10,0)</f>
        <v>#REF!</v>
      </c>
      <c r="G76" s="34" t="e">
        <f>+VLOOKUP(A76,#REF!,13,0)</f>
        <v>#REF!</v>
      </c>
      <c r="H76" s="36" t="e">
        <f t="shared" si="16"/>
        <v>#REF!</v>
      </c>
      <c r="I76" s="34" t="e">
        <f t="shared" si="14"/>
        <v>#REF!</v>
      </c>
      <c r="J76" s="34" t="s">
        <v>136</v>
      </c>
      <c r="K76" s="34" t="e">
        <f>+IF(ISBLANK(VLOOKUP(A76,#REF!,5,0)),"",VLOOKUP(A76,#REF!,5,0))</f>
        <v>#REF!</v>
      </c>
      <c r="L76" s="34" t="e">
        <f>+IF(ISBLANK(VLOOKUP(A76,#REF!,9,0)),"",VLOOKUP(A76,#REF!,9,0))</f>
        <v>#REF!</v>
      </c>
      <c r="M76" s="34" t="e">
        <f t="shared" si="15"/>
        <v>#REF!</v>
      </c>
      <c r="N76" s="34" t="e">
        <f t="shared" si="17"/>
        <v>#REF!</v>
      </c>
      <c r="O76" s="34"/>
      <c r="P76" s="34"/>
    </row>
    <row r="77" spans="1:16" x14ac:dyDescent="0.25">
      <c r="A77" s="34" t="s">
        <v>139</v>
      </c>
      <c r="B77" s="34" t="str">
        <f t="shared" si="9"/>
        <v>17</v>
      </c>
      <c r="C77" s="34" t="e">
        <f>+MID(VLOOKUP(A77,#REF!,2,0),6,LEN(VLOOKUP(A77,#REF!,2,0))-6)</f>
        <v>#REF!</v>
      </c>
      <c r="D77" s="34" t="s">
        <v>129</v>
      </c>
      <c r="E77" s="34" t="e">
        <f>+VLOOKUP(A77,#REF!,3,0)</f>
        <v>#REF!</v>
      </c>
      <c r="F77" s="34" t="e">
        <f>+VLOOKUP(A77,#REF!,10,0)</f>
        <v>#REF!</v>
      </c>
      <c r="G77" s="34" t="e">
        <f>+VLOOKUP(A77,#REF!,13,0)</f>
        <v>#REF!</v>
      </c>
      <c r="H77" s="36" t="e">
        <f t="shared" si="16"/>
        <v>#REF!</v>
      </c>
      <c r="I77" s="34" t="e">
        <f t="shared" si="14"/>
        <v>#REF!</v>
      </c>
      <c r="J77" s="34" t="s">
        <v>136</v>
      </c>
      <c r="K77" s="34" t="e">
        <f>+IF(ISBLANK(VLOOKUP(A77,#REF!,5,0)),"",VLOOKUP(A77,#REF!,5,0))</f>
        <v>#REF!</v>
      </c>
      <c r="L77" s="34" t="e">
        <f>+IF(ISBLANK(VLOOKUP(A77,#REF!,9,0)),"",VLOOKUP(A77,#REF!,9,0))</f>
        <v>#REF!</v>
      </c>
      <c r="M77" s="34" t="e">
        <f t="shared" si="15"/>
        <v>#REF!</v>
      </c>
      <c r="N77" s="34" t="e">
        <f t="shared" si="17"/>
        <v>#REF!</v>
      </c>
      <c r="O77" s="34"/>
      <c r="P77" s="34"/>
    </row>
    <row r="78" spans="1:16" x14ac:dyDescent="0.25">
      <c r="A78" s="34" t="s">
        <v>140</v>
      </c>
      <c r="B78" s="34" t="str">
        <f t="shared" si="9"/>
        <v>17</v>
      </c>
      <c r="C78" s="34" t="e">
        <f>+MID(VLOOKUP(A78,#REF!,2,0),6,LEN(VLOOKUP(A78,#REF!,2,0))-6)</f>
        <v>#REF!</v>
      </c>
      <c r="D78" s="34" t="s">
        <v>129</v>
      </c>
      <c r="E78" s="34" t="e">
        <f>+VLOOKUP(A78,#REF!,3,0)</f>
        <v>#REF!</v>
      </c>
      <c r="F78" s="34" t="e">
        <f>+VLOOKUP(A78,#REF!,10,0)</f>
        <v>#REF!</v>
      </c>
      <c r="G78" s="34" t="e">
        <f>+VLOOKUP(A78,#REF!,13,0)</f>
        <v>#REF!</v>
      </c>
      <c r="H78" s="36" t="e">
        <f t="shared" si="16"/>
        <v>#REF!</v>
      </c>
      <c r="I78" s="34" t="e">
        <f t="shared" si="14"/>
        <v>#REF!</v>
      </c>
      <c r="J78" s="34" t="s">
        <v>136</v>
      </c>
      <c r="K78" s="34" t="e">
        <f>+IF(ISBLANK(VLOOKUP(A78,#REF!,5,0)),"",VLOOKUP(A78,#REF!,5,0))</f>
        <v>#REF!</v>
      </c>
      <c r="L78" s="34" t="e">
        <f>+IF(ISBLANK(VLOOKUP(A78,#REF!,9,0)),"",VLOOKUP(A78,#REF!,9,0))</f>
        <v>#REF!</v>
      </c>
      <c r="M78" s="34" t="e">
        <f t="shared" si="15"/>
        <v>#REF!</v>
      </c>
      <c r="N78" s="34" t="e">
        <f t="shared" si="17"/>
        <v>#REF!</v>
      </c>
      <c r="O78" s="34"/>
      <c r="P78" s="34"/>
    </row>
    <row r="79" spans="1:16" x14ac:dyDescent="0.25">
      <c r="A79" s="34" t="s">
        <v>141</v>
      </c>
      <c r="B79" s="34" t="str">
        <f t="shared" si="9"/>
        <v>17</v>
      </c>
      <c r="C79" s="34" t="e">
        <f>+MID(VLOOKUP(A79,#REF!,2,0),6,LEN(VLOOKUP(A79,#REF!,2,0))-6)</f>
        <v>#REF!</v>
      </c>
      <c r="D79" s="34" t="s">
        <v>129</v>
      </c>
      <c r="E79" s="34" t="e">
        <f>+VLOOKUP(A79,#REF!,3,0)</f>
        <v>#REF!</v>
      </c>
      <c r="F79" s="34" t="e">
        <f>+VLOOKUP(A79,#REF!,10,0)</f>
        <v>#REF!</v>
      </c>
      <c r="G79" s="34" t="e">
        <f>+VLOOKUP(A79,#REF!,13,0)</f>
        <v>#REF!</v>
      </c>
      <c r="H79" s="36" t="e">
        <f t="shared" si="16"/>
        <v>#REF!</v>
      </c>
      <c r="I79" s="34" t="e">
        <f t="shared" si="14"/>
        <v>#REF!</v>
      </c>
      <c r="J79" s="34" t="s">
        <v>136</v>
      </c>
      <c r="K79" s="34" t="e">
        <f>+IF(ISBLANK(VLOOKUP(A79,#REF!,5,0)),"",VLOOKUP(A79,#REF!,5,0))</f>
        <v>#REF!</v>
      </c>
      <c r="L79" s="34" t="e">
        <f>+IF(ISBLANK(VLOOKUP(A79,#REF!,9,0)),"",VLOOKUP(A79,#REF!,9,0))</f>
        <v>#REF!</v>
      </c>
      <c r="M79" s="34" t="e">
        <f t="shared" si="15"/>
        <v>#REF!</v>
      </c>
      <c r="N79" s="34" t="e">
        <f t="shared" si="17"/>
        <v>#REF!</v>
      </c>
      <c r="O79" s="34"/>
      <c r="P79" s="34"/>
    </row>
    <row r="80" spans="1:16" x14ac:dyDescent="0.25">
      <c r="A80" s="34" t="s">
        <v>142</v>
      </c>
      <c r="B80" s="34" t="str">
        <f t="shared" si="9"/>
        <v>17</v>
      </c>
      <c r="C80" s="34" t="e">
        <f>+MID(VLOOKUP(A80,#REF!,2,0),6,LEN(VLOOKUP(A80,#REF!,2,0))-6)</f>
        <v>#REF!</v>
      </c>
      <c r="D80" s="34" t="s">
        <v>129</v>
      </c>
      <c r="E80" s="34" t="e">
        <f>+VLOOKUP(A80,#REF!,3,0)</f>
        <v>#REF!</v>
      </c>
      <c r="F80" s="34" t="e">
        <f>+VLOOKUP(A80,#REF!,10,0)</f>
        <v>#REF!</v>
      </c>
      <c r="G80" s="34" t="e">
        <f>+VLOOKUP(A80,#REF!,13,0)</f>
        <v>#REF!</v>
      </c>
      <c r="H80" s="36" t="e">
        <f t="shared" si="16"/>
        <v>#REF!</v>
      </c>
      <c r="I80" s="34" t="e">
        <f t="shared" si="14"/>
        <v>#REF!</v>
      </c>
      <c r="J80" s="34" t="s">
        <v>136</v>
      </c>
      <c r="K80" s="34" t="e">
        <f>+IF(ISBLANK(VLOOKUP(A80,#REF!,5,0)),"",VLOOKUP(A80,#REF!,5,0))</f>
        <v>#REF!</v>
      </c>
      <c r="L80" s="34" t="e">
        <f>+IF(ISBLANK(VLOOKUP(A80,#REF!,9,0)),"",VLOOKUP(A80,#REF!,9,0))</f>
        <v>#REF!</v>
      </c>
      <c r="M80" s="34" t="e">
        <f t="shared" si="15"/>
        <v>#REF!</v>
      </c>
      <c r="N80" s="34" t="e">
        <f t="shared" si="17"/>
        <v>#REF!</v>
      </c>
      <c r="O80" s="34"/>
      <c r="P80" s="34"/>
    </row>
    <row r="81" spans="1:16" x14ac:dyDescent="0.25">
      <c r="A81" s="34" t="s">
        <v>143</v>
      </c>
      <c r="B81" s="34" t="str">
        <f t="shared" si="9"/>
        <v>17</v>
      </c>
      <c r="C81" s="34" t="e">
        <f>+MID(VLOOKUP(A81,#REF!,2,0),6,LEN(VLOOKUP(A81,#REF!,2,0))-6)</f>
        <v>#REF!</v>
      </c>
      <c r="D81" s="34" t="s">
        <v>129</v>
      </c>
      <c r="E81" s="34" t="e">
        <f>+VLOOKUP(A81,#REF!,3,0)</f>
        <v>#REF!</v>
      </c>
      <c r="F81" s="34" t="e">
        <f>+VLOOKUP(A81,#REF!,10,0)</f>
        <v>#REF!</v>
      </c>
      <c r="G81" s="34" t="e">
        <f>+VLOOKUP(A81,#REF!,13,0)</f>
        <v>#REF!</v>
      </c>
      <c r="H81" s="36" t="e">
        <f t="shared" si="16"/>
        <v>#REF!</v>
      </c>
      <c r="I81" s="34" t="e">
        <f t="shared" si="14"/>
        <v>#REF!</v>
      </c>
      <c r="J81" s="34" t="s">
        <v>136</v>
      </c>
      <c r="K81" s="34" t="e">
        <f>+IF(ISBLANK(VLOOKUP(A81,#REF!,5,0)),"",VLOOKUP(A81,#REF!,5,0))</f>
        <v>#REF!</v>
      </c>
      <c r="L81" s="34" t="e">
        <f>+IF(ISBLANK(VLOOKUP(A81,#REF!,9,0)),"",VLOOKUP(A81,#REF!,9,0))</f>
        <v>#REF!</v>
      </c>
      <c r="M81" s="34" t="e">
        <f t="shared" si="15"/>
        <v>#REF!</v>
      </c>
      <c r="N81" s="34" t="e">
        <f t="shared" si="17"/>
        <v>#REF!</v>
      </c>
      <c r="O81" s="34"/>
      <c r="P81" s="34"/>
    </row>
    <row r="82" spans="1:16" x14ac:dyDescent="0.25">
      <c r="A82" s="34" t="s">
        <v>144</v>
      </c>
      <c r="B82" s="34" t="str">
        <f t="shared" si="9"/>
        <v>17</v>
      </c>
      <c r="C82" s="34" t="e">
        <f>+MID(VLOOKUP(A82,#REF!,2,0),6,LEN(VLOOKUP(A82,#REF!,2,0))-6)</f>
        <v>#REF!</v>
      </c>
      <c r="D82" s="34" t="s">
        <v>129</v>
      </c>
      <c r="E82" s="34" t="e">
        <f>+VLOOKUP(A82,#REF!,3,0)</f>
        <v>#REF!</v>
      </c>
      <c r="F82" s="34" t="e">
        <f>+VLOOKUP(A82,#REF!,10,0)</f>
        <v>#REF!</v>
      </c>
      <c r="G82" s="34" t="e">
        <f>+VLOOKUP(A82,#REF!,13,0)</f>
        <v>#REF!</v>
      </c>
      <c r="H82" s="36" t="e">
        <f t="shared" si="16"/>
        <v>#REF!</v>
      </c>
      <c r="I82" s="34" t="e">
        <f t="shared" si="14"/>
        <v>#REF!</v>
      </c>
      <c r="J82" s="34" t="s">
        <v>136</v>
      </c>
      <c r="K82" s="34" t="e">
        <f>+IF(ISBLANK(VLOOKUP(A82,#REF!,5,0)),"",VLOOKUP(A82,#REF!,5,0))</f>
        <v>#REF!</v>
      </c>
      <c r="L82" s="34" t="e">
        <f>+IF(ISBLANK(VLOOKUP(A82,#REF!,9,0)),"",VLOOKUP(A82,#REF!,9,0))</f>
        <v>#REF!</v>
      </c>
      <c r="M82" s="34" t="e">
        <f t="shared" si="15"/>
        <v>#REF!</v>
      </c>
      <c r="N82" s="34" t="e">
        <f t="shared" si="17"/>
        <v>#REF!</v>
      </c>
      <c r="O82" s="34"/>
      <c r="P82" s="34"/>
    </row>
  </sheetData>
  <sheetProtection password="D72A" sheet="1" objects="1" scenarios="1"/>
  <pageMargins left="0.7" right="0.7" top="0.75" bottom="0.75" header="0.3" footer="0.3"/>
  <pageSetup orientation="portrait" r:id="rId1"/>
</worksheet>
</file>

<file path=docMetadata/LabelInfo.xml><?xml version="1.0" encoding="utf-8"?>
<clbl:labelList xmlns:clbl="http://schemas.microsoft.com/office/2020/mipLabelMetadata">
  <clbl:label id="{6ebbfa72-b3b6-4c1f-8b23-058d4f67f013}" enabled="1" method="Privileged" siteId="{bf1ce8b5-5d39-4bc5-ad6e-07b3e4d7d67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Conclusiones</vt:lpstr>
      <vt:lpstr>Hoja1</vt:lpstr>
    </vt:vector>
  </TitlesOfParts>
  <Manager/>
  <Company>Ernst &amp; Young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Gomez</dc:creator>
  <cp:keywords/>
  <dc:description/>
  <cp:lastModifiedBy>MELFY GONZALEZ HERRERA</cp:lastModifiedBy>
  <cp:revision/>
  <cp:lastPrinted>2025-01-31T17:16:15Z</cp:lastPrinted>
  <dcterms:created xsi:type="dcterms:W3CDTF">2010-10-04T16:34:45Z</dcterms:created>
  <dcterms:modified xsi:type="dcterms:W3CDTF">2025-12-23T19:35:17Z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6bb131-2344-48ed-84db-fe1e84a9fae2_Enabled">
    <vt:lpwstr>true</vt:lpwstr>
  </property>
  <property fmtid="{D5CDD505-2E9C-101B-9397-08002B2CF9AE}" pid="3" name="MSIP_Label_666bb131-2344-48ed-84db-fe1e84a9fae2_SetDate">
    <vt:lpwstr>2021-05-31T16:52:31Z</vt:lpwstr>
  </property>
  <property fmtid="{D5CDD505-2E9C-101B-9397-08002B2CF9AE}" pid="4" name="MSIP_Label_666bb131-2344-48ed-84db-fe1e84a9fae2_Method">
    <vt:lpwstr>Standard</vt:lpwstr>
  </property>
  <property fmtid="{D5CDD505-2E9C-101B-9397-08002B2CF9AE}" pid="5" name="MSIP_Label_666bb131-2344-48ed-84db-fe1e84a9fae2_Name">
    <vt:lpwstr>666bb131-2344-48ed-84db-fe1e84a9fae2</vt:lpwstr>
  </property>
  <property fmtid="{D5CDD505-2E9C-101B-9397-08002B2CF9AE}" pid="6" name="MSIP_Label_666bb131-2344-48ed-84db-fe1e84a9fae2_SiteId">
    <vt:lpwstr>bf1ce8b5-5d39-4bc5-ad6e-07b3e4d7d67a</vt:lpwstr>
  </property>
  <property fmtid="{D5CDD505-2E9C-101B-9397-08002B2CF9AE}" pid="7" name="MSIP_Label_666bb131-2344-48ed-84db-fe1e84a9fae2_ActionId">
    <vt:lpwstr>1358e059-a092-41a0-ac11-abeed45ad238</vt:lpwstr>
  </property>
  <property fmtid="{D5CDD505-2E9C-101B-9397-08002B2CF9AE}" pid="8" name="MSIP_Label_666bb131-2344-48ed-84db-fe1e84a9fae2_ContentBits">
    <vt:lpwstr>0</vt:lpwstr>
  </property>
</Properties>
</file>