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fundacionepm.sharepoint.com/comprasycontrataciones/Documentos compartidos/Compras/02. INVITACIONES A COTIZAR/2024/22001579 INV  2024-XXXX MTTO y ACTIV Anclajes parque deseos/2. Solicitud de oferta/"/>
    </mc:Choice>
  </mc:AlternateContent>
  <xr:revisionPtr revIDLastSave="47" documentId="8_{827609FE-3631-41C7-9134-521B9A73ED56}" xr6:coauthVersionLast="47" xr6:coauthVersionMax="47" xr10:uidLastSave="{3824BC86-CEDE-441D-AE58-54C09663E4BE}"/>
  <bookViews>
    <workbookView xWindow="-120" yWindow="-120" windowWidth="20730" windowHeight="11040" xr2:uid="{00000000-000D-0000-FFFF-FFFF00000000}"/>
  </bookViews>
  <sheets>
    <sheet name="Formulario" sheetId="4" r:id="rId1"/>
    <sheet name="Cuadro técnico"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4" l="1"/>
  <c r="F8" i="4"/>
  <c r="F7" i="4" l="1"/>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02" i="3"/>
  <c r="F103" i="3"/>
  <c r="F104" i="3"/>
  <c r="F105" i="3"/>
  <c r="F106" i="3"/>
  <c r="F107" i="3"/>
  <c r="F108" i="3"/>
  <c r="F109" i="3"/>
  <c r="F110" i="3"/>
  <c r="F111" i="3"/>
  <c r="F112" i="3"/>
  <c r="F113" i="3"/>
  <c r="F114" i="3"/>
  <c r="F115" i="3"/>
  <c r="F116"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58"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6" i="3"/>
  <c r="F194" i="3"/>
  <c r="H183" i="3"/>
  <c r="J183" i="3"/>
  <c r="H7" i="3" l="1"/>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6" i="3"/>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115" i="3"/>
  <c r="J116" i="3"/>
  <c r="J117" i="3"/>
  <c r="J118" i="3"/>
  <c r="J119" i="3"/>
  <c r="J120" i="3"/>
  <c r="J121" i="3"/>
  <c r="J122" i="3"/>
  <c r="J123" i="3"/>
  <c r="J124" i="3"/>
  <c r="J125" i="3"/>
  <c r="J126" i="3"/>
  <c r="J127" i="3"/>
  <c r="J128" i="3"/>
  <c r="J129" i="3"/>
  <c r="J130" i="3"/>
  <c r="J131" i="3"/>
  <c r="J132" i="3"/>
  <c r="J133" i="3"/>
  <c r="J134" i="3"/>
  <c r="J135" i="3"/>
  <c r="J136" i="3"/>
  <c r="J137" i="3"/>
  <c r="J138" i="3"/>
  <c r="J139" i="3"/>
  <c r="J140" i="3"/>
  <c r="J141" i="3"/>
  <c r="J142" i="3"/>
  <c r="J143" i="3"/>
  <c r="J144" i="3"/>
  <c r="J145" i="3"/>
  <c r="J146" i="3"/>
  <c r="J147" i="3"/>
  <c r="J148" i="3"/>
  <c r="J149" i="3"/>
  <c r="J150" i="3"/>
  <c r="J151" i="3"/>
  <c r="J152" i="3"/>
  <c r="J153" i="3"/>
  <c r="J154" i="3"/>
  <c r="J155" i="3"/>
  <c r="J156" i="3"/>
  <c r="J157" i="3"/>
  <c r="J158" i="3"/>
  <c r="J159" i="3"/>
  <c r="J160" i="3"/>
  <c r="J161" i="3"/>
  <c r="J162" i="3"/>
  <c r="J163" i="3"/>
  <c r="J164" i="3"/>
  <c r="J165" i="3"/>
  <c r="J166" i="3"/>
  <c r="J167" i="3"/>
  <c r="J168" i="3"/>
  <c r="J169" i="3"/>
  <c r="J170" i="3"/>
  <c r="J171" i="3"/>
  <c r="J172" i="3"/>
  <c r="J173" i="3"/>
  <c r="J174" i="3"/>
  <c r="J175" i="3"/>
  <c r="J176" i="3"/>
  <c r="J177" i="3"/>
  <c r="J178" i="3"/>
  <c r="J179" i="3"/>
  <c r="J180" i="3"/>
  <c r="J181" i="3"/>
  <c r="J182" i="3"/>
  <c r="J6" i="3"/>
  <c r="H185" i="3" l="1"/>
  <c r="J185" i="3"/>
  <c r="E110" i="3"/>
  <c r="E109" i="3"/>
  <c r="F118" i="3" l="1"/>
  <c r="F101" i="3"/>
  <c r="F185" i="3" l="1"/>
  <c r="F187" i="3" s="1"/>
  <c r="F188" i="3" s="1"/>
  <c r="J187" i="3"/>
  <c r="J188" i="3" l="1"/>
  <c r="J186" i="3"/>
  <c r="H187" i="3"/>
  <c r="H188" i="3" s="1"/>
  <c r="H186" i="3"/>
  <c r="F186" i="3"/>
  <c r="F189" i="3" s="1"/>
  <c r="F192" i="3" s="1"/>
  <c r="F195" i="3" s="1"/>
  <c r="H189" i="3" l="1"/>
  <c r="J189" i="3"/>
  <c r="F191" i="3" l="1"/>
</calcChain>
</file>

<file path=xl/sharedStrings.xml><?xml version="1.0" encoding="utf-8"?>
<sst xmlns="http://schemas.openxmlformats.org/spreadsheetml/2006/main" count="452" uniqueCount="279">
  <si>
    <t>Detalle Descriptivo</t>
  </si>
  <si>
    <t>Unidad de Medida</t>
  </si>
  <si>
    <t>CIVIL</t>
  </si>
  <si>
    <t>m</t>
  </si>
  <si>
    <t>Und</t>
  </si>
  <si>
    <t>m2</t>
  </si>
  <si>
    <t>un</t>
  </si>
  <si>
    <t>SUBTOTAL</t>
  </si>
  <si>
    <t>TOTAL</t>
  </si>
  <si>
    <t>ml</t>
  </si>
  <si>
    <t>Suministro, transporte e instalación de enchape de piso en porcelanato galaxy stone mate gris o equivalente de formato 60 x 60 todo trafico, incluye boquillas gris claro 151. pendiente hacia rejilla de desagüe del 2%. Incluye dilataciones, adhesivo cementoso tipo pegacor, win y todo lo necesario para su correcta instalación. De acuerdo a planos: A.01.4 BAÑOS N -1 CASA DE LA MUSICA y A.01.5 BAÑOS N -1 CASA DE LA MUSICA.</t>
  </si>
  <si>
    <t>Suministro, transporte e instalación de enchape de pared ceramico METROPOLI o equivalente, de formato 30 x 60 cms, acabado gris mate y caras diferenciadas, incluye boquillas color gris. Incluye win y adhesivo cementoso tipo pegacor o similar. Incluye todo lo necesario para su correcta instalación y funcionamiento. De acuerdo a planos: A.01.4 BAÑOS N -1 CASA DE LA MUSICA y A.01.5 BAÑOS N -1 CASA DE LA MUSICA.</t>
  </si>
  <si>
    <t>Suministro, transporte e instalación de enchape de pared ceramico NUEVA VERONA o equivalente, de formato 30 x 60 cms, acabado blanco brillante y caras uniformes. Incluye boquilla blanca. Incluye win y adhesivo cementoso tipo pegacor o similar. Incluye todo lo necesaria para su correcta instalación y funcionamiento. De acuerdo a planos: A.01.4 BAÑOS N -1 CASA DE LA MUSICA y A.01.5 BAÑOS N -1 CASA DE LA MUSICA.</t>
  </si>
  <si>
    <t xml:space="preserve">Mantenimiento correctivo del piso en piedra royal dorado de la terraza, la cual presenta lechadas desgastadas en las juntas de las piedras desprendidas en piedra royal dorada, Incluye : Cortes con pulidora (regateada en la totalidad de las juntas), limpieza de las juntas,  lechada con sika látex o similar y limpieza final de la piedra. </t>
  </si>
  <si>
    <t>Suministro y aplicación de pintura tipo tráfico para señalización de cambios pendientes o desniveles en diversos lugares del Parque y Casa de la Música. Ancho de la demarcación de 10 cm a 12 cm. Incluye limpieza del área a demarcar y cuidados para adecuado secado de la pintura. Incluye todo lo necesario para la correcta realización de la actividad.</t>
  </si>
  <si>
    <t>Suministro e instalación de manija para puerta</t>
  </si>
  <si>
    <t xml:space="preserve">Suministro, transporte e instalación de piedras royal dorada para piso a junta perdida de 30 cm, incluye pegacor de corona, lechada de corona, y el suministro e instalación de las placas en piedra royal dorada de espesor 1 cm. Incluye juntas y dilataciones. Incluye todo lo necesario para el correcto funcionamiento y realización de la actividad. De acuerdo al plano: sala de lactancia CDLM  </t>
  </si>
  <si>
    <t>Suministro, transporte e instalación de TAZA BALTICA EP o equivalente, taza alongada a piso con entrada posterior y altura. Alta eficiencia en consumo de agua 4.85 lpf ( 1.28 gpf) / 3.5lpf *(0.92 gpf). estándar. Presión estática óptima de funcionamiento mínima 35 PSI y máxima 80 PSI. Alta capacidad de evacuación en la descarga de 1000gr de sólidos con 4.8L y 800 gr con 3.5L. Sifón 100% esmaltado de 5.1 cm que optimiza el funcionamiento y mantiene limpio el sanitario. Amplio espejo de agua de 24.5 x 30 cm. Incluye 1 racor metálico de 1 1/2” para fácil instalación de fluxómetro o válvulas de descarga. Descarga por sistema JET. Instale a piso con Brida sanitaria para instalación a 25.4 cm de la pared terminada.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</si>
  <si>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TAZA ADRIATICA EP o equivalente, taza alongada a piso con entrada posterior y altura. Alta eficiencia en consumo de agua 4.85 lpf ( 1.28 gpf) / 3.5lpf *(0.92 gpf). estándar. Presión estática óptima de funcionamiento mínima 35 PSI y máxima 80 PSI. Cumple requerimientos ADA, apto para personas con movilidad reducida cuando se instala correctamente según recomendaciones tecnicas del proveedor. Alta capacidad de evacuación en la descarga de 1000gr de sólidos con 4.8L y 800 gr con 3.5L. Sifón 100%
esmaltado de 5.1 cm que optimiza el funcionamiento y mantiene limpio el sanitario. Amplio espejo de agua de 24.5 x 30 cm. Incluye 1 racor metálico de 1 1/2” para fácil instalación de fluxómetro o válvulas de descarga. Descarga por sistema JET. Instale a piso con Brida sanitaria para instalación a 25.4 cm de la pared terminada.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</si>
  <si>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Sanitario Infantil Kiddy o equivalente, de clor blanco, diseñado con altura infantil para así facilitar el uso de los niños. Tiene una capacidad de evacuación en la descarga de 250 gr de sólidos. Incluye asiento sanitario de cierre suave que impide la caída brusca. Con botón superior de diseño moderno e innovador. Incluye tornillo de fijación que asegura la tapa al tanque y evitar actos vandálicos.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</si>
  <si>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orinal tipo gota EP o equivalente de alta eficiencia ahorrador en consumo de agua, presión óptima de funcionamiento mínima 25 PSI y máxima 80 PSI. Geometría del pozo diseñada para minimizar salpique. Sifón oculto integrado en la porcelana. Incluye racor posterior para instalación de grifería, rejilla de desagüe, racor de salida para conexión a tubo sanitario de 2" y sistema de fijación grapa oculto. Diseño adecuado con un grado elevado de antivandalismo.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</si>
  <si>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VÁLVULA ANTIVANDÁLICA de empotrar tipo push. Consumo de agua 4.85 lpf (1.28 gpf). Descarga de agua variable según presión. Presión estática óptima de funcionamiento mínima 35 PSI y máxima 80 PSI. Accionamiento tipo push fácil y cómodo con diseño robusto para alto tráfico de personas. Diámetro de acometida de entrada de agua 1 1/4" y salida 1 1/2". Ciclo de funcionamiento: 4.5 a 6.5 segundos. Válvula compacta que ahorra espacio y evita acciones vandálicas. Producto fabricado en material de latón reciclado resistente a la corrosión.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</si>
  <si>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VÁLVULA PUSH ANTIVANDÁLICA de empotrar Consumo de agua desde 0.5 a 1.9 lpf (0.13 a 0.5 gpf). Descarga de agua variable según presión. Paso de agua regulable de acuerdo a la necesidad del usuario y a las condiciones de instalación (presión). Presión óptima de funcionamiento mínima de 20 PSI y máxima 80 PSI. Diámetro de acometida de entrada de agua ½” y salida ½”. Ideal para ambientes públicos y de gran frecuencia de uso. Tiempo de selle del cartucho promedio de 4 a 7 segundos. Diseño adecuado con un grado elevado de antivandalismo.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</si>
  <si>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Lavamanos AQUAJET CF HG COLGAR de colgar en porcelana o equivalente. Diseño ergonómico con frente cóncavo para facilitar el acceso a personas con movilidad reducida. Pozo de 36 cm X 31.5 cm. Cumple requerimientos ADA, apto para personas con movilidad reducida cuando se instala correctamente según recomendaciones tecnicas del proveedor. Requiere brazos para su instalación y cumplimiento según tipo de infra-estructura drywall y/o concreto. Tecnología AquaFlow, superficie homogénea que impide la acumulación de agua y residuos. Tecnologia CoverGloss, alta resistencia al rayado y/o cambios de temperatura. Agujero integral de drenaje que evita el rebose. Incluye empalmes de tubería, posibles demoliciones de concreto. Incluye Brazos para soportar lavamanos a la mamposteria y sus accesorios.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</si>
  <si>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Grifería para lavado de manos de accionamiento tipo push. Accionamiento mediante botón amplio de tipo push suave de cierre automático que facilita el uso. Consumo de agua desde 1,9 l/m (0,5 g/m). Presión óptima de funcionamiento mínima 10 PSI y máxima 80 PSI. Aireador oculto antivandálico e intercambiable con herramienta especial que facilita el mantenimiento. Cuerpo de latón con alto porcentaje de cobre que lo hace más resistente a la corrosión. Soporta más de 150.000 ciclos de acuerdo a norma. Incluye empalmes de tubería, posibles demoliciones de concreto. Incluye todo lo necesario para la adecuada realización de la actividad. Se debe garantizar su correcta instalación y puesta en marcha. De acuerdo a planos: A.01.1 BAÑOS N -1 CASA DE LA MUSICA, A.01.2 BAÑOS N -1 CASA DE LA MUSICA y A.01.3 BAÑOS N -1 CASA DE LA MUSICA.</t>
  </si>
  <si>
    <t>Suministro, transporte e instalación  de repuesto de grifería push de lavamanos y /o orinal con salida hidráulica de 1/2"</t>
  </si>
  <si>
    <t>Suministro, transporte e instalación de Grifería repuesto de push para sanitario con salida hidráulica de  1  1/4"</t>
  </si>
  <si>
    <t>1.1</t>
  </si>
  <si>
    <r>
      <t xml:space="preserve">Mantenimiento correctivo de pisos y paredes en piedra royal beta dorada </t>
    </r>
    <r>
      <rPr>
        <sz val="11"/>
        <color rgb="FFFF0000"/>
        <rFont val="Calibri"/>
        <family val="2"/>
        <scheme val="minor"/>
      </rPr>
      <t xml:space="preserve">Area 30cm  *  Longitudes entre 40 a 50 cm  y espesor </t>
    </r>
    <r>
      <rPr>
        <b/>
        <sz val="11"/>
        <color rgb="FFFF0000"/>
        <rFont val="Calibri"/>
        <family val="2"/>
        <scheme val="minor"/>
      </rPr>
      <t>1 cm</t>
    </r>
    <r>
      <rPr>
        <sz val="11"/>
        <color rgb="FFFF0000"/>
        <rFont val="Calibri"/>
        <family val="2"/>
        <scheme val="minor"/>
      </rPr>
      <t xml:space="preserve"> corredores perimetrales del edificio, plazoleta y Espejo de agua</t>
    </r>
    <r>
      <rPr>
        <sz val="11"/>
        <color rgb="FF000000"/>
        <rFont val="Calibri"/>
        <family val="2"/>
        <scheme val="minor"/>
      </rPr>
      <t xml:space="preserve">: 
</t>
    </r>
    <r>
      <rPr>
        <b/>
        <i/>
        <sz val="11"/>
        <color rgb="FF000000"/>
        <rFont val="Calibri"/>
        <family val="2"/>
        <scheme val="minor"/>
      </rPr>
      <t xml:space="preserve">Incluye : </t>
    </r>
    <r>
      <rPr>
        <sz val="11"/>
        <color rgb="FF000000"/>
        <rFont val="Calibri"/>
        <family val="2"/>
        <scheme val="minor"/>
      </rPr>
      <t xml:space="preserve">Demolición, Suministro, Instalación de piso en piedra royal veta dorada junta perdida, Cortes, pega y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</si>
  <si>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1.2</t>
  </si>
  <si>
    <r>
      <t xml:space="preserve">Mantenimiento correctivo de piedra royal beta dorada en techos de los salientes en baños plazoleta, antigua entrada y parqueadero de </t>
    </r>
    <r>
      <rPr>
        <sz val="11"/>
        <color rgb="FFFF0000"/>
        <rFont val="Calibri"/>
        <family val="2"/>
        <scheme val="minor"/>
      </rPr>
      <t xml:space="preserve">Area 30cm  *   Longitudes entre 40 a 50 cm  y espesor </t>
    </r>
    <r>
      <rPr>
        <b/>
        <sz val="11"/>
        <color rgb="FFFF0000"/>
        <rFont val="Calibri"/>
        <family val="2"/>
        <scheme val="minor"/>
      </rPr>
      <t>4 cm</t>
    </r>
    <r>
      <rPr>
        <sz val="11"/>
        <color rgb="FFFF0000"/>
        <rFont val="Calibri"/>
        <family val="2"/>
        <scheme val="minor"/>
      </rPr>
      <t xml:space="preserve">  cuadrada </t>
    </r>
    <r>
      <rPr>
        <sz val="11"/>
        <color rgb="FF000000"/>
        <rFont val="Calibri"/>
        <family val="2"/>
        <scheme val="minor"/>
      </rPr>
      <t xml:space="preserve">: 
</t>
    </r>
    <r>
      <rPr>
        <b/>
        <i/>
        <sz val="11"/>
        <color rgb="FF000000"/>
        <rFont val="Calibri"/>
        <family val="2"/>
        <scheme val="minor"/>
      </rPr>
      <t xml:space="preserve">Incluye : </t>
    </r>
    <r>
      <rPr>
        <sz val="11"/>
        <color rgb="FF000000"/>
        <rFont val="Calibri"/>
        <family val="2"/>
        <scheme val="minor"/>
      </rPr>
      <t xml:space="preserve">Demolición, Suministro, Instalación de piso en piedra royal veta dorada junta perdida, cortes, pega y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</si>
  <si>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1.3</t>
  </si>
  <si>
    <r>
      <t xml:space="preserve">Mantenimiento correctivo de laterales verticales en los salientes de baños plazoleta, antigua entrada y parqueadero en piedra royal beta dorada </t>
    </r>
    <r>
      <rPr>
        <sz val="11"/>
        <color rgb="FFFF0000"/>
        <rFont val="Calibri"/>
        <family val="2"/>
        <scheme val="minor"/>
      </rPr>
      <t xml:space="preserve">Area 90cm  *  Longitudes entre 40 a 50 cm  y espesor </t>
    </r>
    <r>
      <rPr>
        <b/>
        <sz val="11"/>
        <color rgb="FFFF0000"/>
        <rFont val="Calibri"/>
        <family val="2"/>
        <scheme val="minor"/>
      </rPr>
      <t>2 cm</t>
    </r>
    <r>
      <rPr>
        <sz val="11"/>
        <color rgb="FFFF0000"/>
        <rFont val="Calibri"/>
        <family val="2"/>
        <scheme val="minor"/>
      </rPr>
      <t xml:space="preserve">:
</t>
    </r>
    <r>
      <rPr>
        <sz val="11"/>
        <color rgb="FF000000"/>
        <rFont val="Calibri"/>
        <family val="2"/>
        <scheme val="minor"/>
      </rPr>
      <t xml:space="preserve"> </t>
    </r>
    <r>
      <rPr>
        <b/>
        <i/>
        <sz val="11"/>
        <color rgb="FF000000"/>
        <rFont val="Calibri"/>
        <family val="2"/>
        <scheme val="minor"/>
      </rPr>
      <t xml:space="preserve">Incluye : </t>
    </r>
    <r>
      <rPr>
        <sz val="11"/>
        <color rgb="FF000000"/>
        <rFont val="Calibri"/>
        <family val="2"/>
        <scheme val="minor"/>
      </rPr>
      <t xml:space="preserve">Demolición, Suministro, Instalación de piso en piedra royal veta dorada junta perdida, Cortes, pega y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</si>
  <si>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1.4</t>
  </si>
  <si>
    <t>1.5</t>
  </si>
  <si>
    <r>
      <t xml:space="preserve">Mantenimiento correctivo de peldaños en escalas de la casa de la musica en piedra royal veta dorada </t>
    </r>
    <r>
      <rPr>
        <sz val="11"/>
        <color rgb="FFFF0000"/>
        <rFont val="Calibri"/>
        <family val="2"/>
        <scheme val="minor"/>
      </rPr>
      <t xml:space="preserve">Area 124 cm   *  30 cm    y espesor </t>
    </r>
    <r>
      <rPr>
        <b/>
        <sz val="11"/>
        <color rgb="FFFF0000"/>
        <rFont val="Calibri"/>
        <family val="2"/>
        <scheme val="minor"/>
      </rPr>
      <t>4 cm</t>
    </r>
    <r>
      <rPr>
        <b/>
        <sz val="11"/>
        <color rgb="FF000000"/>
        <rFont val="Calibri"/>
        <family val="2"/>
        <scheme val="minor"/>
      </rPr>
      <t xml:space="preserve"> </t>
    </r>
    <r>
      <rPr>
        <sz val="11"/>
        <color rgb="FF000000"/>
        <rFont val="Calibri"/>
        <family val="2"/>
        <scheme val="minor"/>
      </rPr>
      <t xml:space="preserve"> 
</t>
    </r>
    <r>
      <rPr>
        <b/>
        <i/>
        <sz val="11"/>
        <color rgb="FF000000"/>
        <rFont val="Calibri"/>
        <family val="2"/>
        <scheme val="minor"/>
      </rPr>
      <t>Incluye:</t>
    </r>
    <r>
      <rPr>
        <sz val="11"/>
        <color rgb="FF000000"/>
        <rFont val="Calibri"/>
        <family val="2"/>
        <scheme val="minor"/>
      </rPr>
      <t xml:space="preserve"> Desmontaje, instalacion y fijación de placas desprendidas de escalas del edificio en piedra royal veta dorada con material epóxico.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</si>
  <si>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1.6</t>
  </si>
  <si>
    <r>
      <t xml:space="preserve">Mantenimiento preventivo de peldaños de piedra royal veta dorada </t>
    </r>
    <r>
      <rPr>
        <sz val="11"/>
        <color rgb="FFFF0000"/>
        <rFont val="Calibri"/>
        <family val="2"/>
        <scheme val="minor"/>
      </rPr>
      <t xml:space="preserve">Area 62 cm   *  30 cm    y espesor </t>
    </r>
    <r>
      <rPr>
        <b/>
        <sz val="11"/>
        <color rgb="FFFF0000"/>
        <rFont val="Calibri"/>
        <family val="2"/>
        <scheme val="minor"/>
      </rPr>
      <t>4  cm</t>
    </r>
    <r>
      <rPr>
        <sz val="11"/>
        <color rgb="FF000000"/>
        <rFont val="Calibri"/>
        <family val="2"/>
        <scheme val="minor"/>
      </rPr>
      <t xml:space="preserve">  en escalas de la casa de la musica:
</t>
    </r>
    <r>
      <rPr>
        <b/>
        <i/>
        <sz val="11"/>
        <color rgb="FF000000"/>
        <rFont val="Calibri"/>
        <family val="2"/>
        <scheme val="minor"/>
      </rPr>
      <t>Incluye:</t>
    </r>
    <r>
      <rPr>
        <sz val="11"/>
        <color rgb="FF000000"/>
        <rFont val="Calibri"/>
        <family val="2"/>
        <scheme val="minor"/>
      </rPr>
      <t xml:space="preserve"> Suministro, instalacion y fijación de placas desprendidas de escalas del edificio en piedra royal veta dorada con material epóxico.  </t>
    </r>
    <r>
      <rPr>
        <b/>
        <i/>
        <sz val="11"/>
        <color rgb="FF000000"/>
        <rFont val="Calibri"/>
        <family val="2"/>
        <scheme val="minor"/>
      </rPr>
      <t xml:space="preserve">NOTA: </t>
    </r>
    <r>
      <rPr>
        <sz val="11"/>
        <color rgb="FF000000"/>
        <rFont val="Calibri"/>
        <family val="2"/>
        <scheme val="minor"/>
      </rPr>
      <t>Incluye la demolición de la existente, cortes, lechada y disposición final de escombros en botaderos autorizados. Asi como todos los elementos necesarios para su correcto funcionamiento</t>
    </r>
  </si>
  <si>
    <t>1.7</t>
  </si>
  <si>
    <r>
      <t xml:space="preserve">Mantenimiento preventivo pisos en  piedra royal dorada locales comerciales: 
</t>
    </r>
    <r>
      <rPr>
        <b/>
        <i/>
        <sz val="11"/>
        <color rgb="FF000000"/>
        <rFont val="Calibri"/>
        <family val="2"/>
        <scheme val="minor"/>
      </rPr>
      <t xml:space="preserve">INCLUYE: </t>
    </r>
    <r>
      <rPr>
        <sz val="11"/>
        <color rgb="FF000000"/>
        <rFont val="Calibri"/>
        <family val="2"/>
        <scheme val="minor"/>
      </rPr>
      <t xml:space="preserve">Pulida con maquina rotativa, masillada y sellada de piso en piedra royal dorada con sellante para piso en piedra, con previo lavado y preparación ( pulida ) de la superficie  a intervenir.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</si>
  <si>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1.8</t>
  </si>
  <si>
    <t>Mantenimiento correctivo del manto impermeabilizante terraza casa de la musica: 
Incluye:Suministro, Impermeabilización con Manto en asfalto modificado de 4.0 mm transitable, con refuerzo de poliéster  de 180 Grs/m2, acabado en material granulado (pizarra, cuarzo o granilla natural), incluye traslapos, plateos y emboquillado de bajantes, regatas y realce de tuberías de cualquier tipo para que el manto quede por debajo de cualquier elemento) .  En costado sur oriental y occidental del Edificio en terraza.</t>
  </si>
  <si>
    <t>1.9</t>
  </si>
  <si>
    <r>
      <t xml:space="preserve">Mantenimiento correctivo de piedra royal beta dorada en muros divisorios de los baños mujeres de la plazoleta, </t>
    </r>
    <r>
      <rPr>
        <sz val="11"/>
        <color indexed="10"/>
        <rFont val="Calibri"/>
        <family val="2"/>
        <scheme val="minor"/>
      </rPr>
      <t xml:space="preserve">Area 30cm  *  70 cm  y espesor 4 cm  rectangular </t>
    </r>
    <r>
      <rPr>
        <sz val="11"/>
        <color indexed="8"/>
        <rFont val="Calibri"/>
        <family val="2"/>
        <scheme val="minor"/>
      </rPr>
      <t xml:space="preserve">
</t>
    </r>
    <r>
      <rPr>
        <b/>
        <i/>
        <sz val="11"/>
        <color indexed="8"/>
        <rFont val="Calibri"/>
        <family val="2"/>
        <scheme val="minor"/>
      </rPr>
      <t xml:space="preserve">Incluye : </t>
    </r>
    <r>
      <rPr>
        <sz val="11"/>
        <color indexed="8"/>
        <rFont val="Calibri"/>
        <family val="2"/>
        <scheme val="minor"/>
      </rPr>
      <t xml:space="preserve">Fijación de la piedra despegada con pernos y epóxico, suministro e instalación de platina, lechada con material epóxico en las dilataciones. </t>
    </r>
    <r>
      <rPr>
        <b/>
        <i/>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</si>
  <si>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1.10</t>
  </si>
  <si>
    <r>
      <t>Mantenimiento correctivo de bolardos en hierro fundido nodular tipo EDU de medidas  60 cm de altura y 14 cm de diámetro:</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demolición de la base en concreto, soldadura de varillas en la base del bolardo existente y el vaciado en concreto y la reinstalación del bolardo existente por el acceso de la Avda del Ferrocarril .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</si>
  <si>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1.11</t>
  </si>
  <si>
    <r>
      <t>Mantenimiento correctivo de bolardos en hierro fundido nodular tipo EDU de medidas  60 cm de altura y 14 cm de diámetro:</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Suministro e instalación de los </t>
    </r>
    <r>
      <rPr>
        <sz val="11"/>
        <rFont val="Calibri"/>
        <family val="2"/>
        <scheme val="minor"/>
      </rPr>
      <t>bolardos en hierro fundido nodular tipo EDU de medidas  60 cm de altura y 14 cm de diámetro:</t>
    </r>
    <r>
      <rPr>
        <sz val="11"/>
        <color indexed="8"/>
        <rFont val="Calibri"/>
        <family val="2"/>
        <scheme val="minor"/>
      </rPr>
      <t xml:space="preserve">, incluye demolición de la base en concreto, el vaciado en concreto y la instalación del bolardo por el acceso de Carabobo.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</si>
  <si>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1.12</t>
  </si>
  <si>
    <r>
      <rPr>
        <u/>
        <sz val="11"/>
        <color rgb="FF000000"/>
        <rFont val="Calibri"/>
        <family val="2"/>
        <scheme val="minor"/>
      </rPr>
      <t>Mantenimiento correctivo de lechadas en todos los descansos de las escalas de piedra royal veta dorada en el edificio de la casa de la música</t>
    </r>
    <r>
      <rPr>
        <u/>
        <sz val="11"/>
        <color indexed="10"/>
        <rFont val="Calibri"/>
        <family val="2"/>
        <scheme val="minor"/>
      </rPr>
      <t xml:space="preserve"> </t>
    </r>
    <r>
      <rPr>
        <sz val="11"/>
        <color indexed="8"/>
        <rFont val="Calibri"/>
        <family val="2"/>
        <scheme val="minor"/>
      </rPr>
      <t xml:space="preserve">  </t>
    </r>
    <r>
      <rPr>
        <b/>
        <i/>
        <sz val="11"/>
        <color indexed="8"/>
        <rFont val="Calibri"/>
        <family val="2"/>
        <scheme val="minor"/>
      </rPr>
      <t xml:space="preserve">Incluye : </t>
    </r>
    <r>
      <rPr>
        <sz val="11"/>
        <color indexed="8"/>
        <rFont val="Calibri"/>
        <family val="2"/>
        <scheme val="minor"/>
      </rPr>
      <t xml:space="preserve">Limpieza y profundización de las juntas deterioradas, la aplicación de la lechada en las dilataciones y la limpieza con carnaza del área intervenida. </t>
    </r>
    <r>
      <rPr>
        <b/>
        <i/>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</si>
  <si>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1.13</t>
  </si>
  <si>
    <t>Mantenimiento correctivo del piso en piedra royal dorado de la zona de chorros presenta lechadas desgastadas en las juntas de las piedras desprendidas en piedra royal dorada y espesores de 1 cm y 2 cm:
 Incluye : Cortes, limpieza de las juntas,  lechada con sika látex o similar y limpieza final de la piedra. 
NOTA: Incluye disposición final de escombros en botaderos autorizados. Asi como todos los elementos necesarios para su correcto funcionamiento</t>
  </si>
  <si>
    <t>1.14</t>
  </si>
  <si>
    <r>
      <t xml:space="preserve">Mantenimiento correctivo de tapas de concreto de 60 x 60 cm: 
</t>
    </r>
    <r>
      <rPr>
        <b/>
        <sz val="11"/>
        <color indexed="8"/>
        <rFont val="Calibri"/>
        <family val="2"/>
        <scheme val="minor"/>
      </rPr>
      <t xml:space="preserve">Incluye: </t>
    </r>
    <r>
      <rPr>
        <sz val="11"/>
        <color indexed="8"/>
        <rFont val="Calibri"/>
        <family val="2"/>
        <scheme val="minor"/>
      </rPr>
      <t xml:space="preserve"> demolición del concreto existente de la tapa de medidas 60 x 60 cm y el vaciado de concreto para esta y los resanes de los bordes del marco metálico.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</si>
  <si>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1.15</t>
  </si>
  <si>
    <r>
      <t xml:space="preserve">Mantenimiento correctivo de tapas de concreto de 60 x 60 cm:  
</t>
    </r>
    <r>
      <rPr>
        <b/>
        <sz val="11"/>
        <color indexed="8"/>
        <rFont val="Calibri"/>
        <family val="2"/>
        <scheme val="minor"/>
      </rPr>
      <t>Incluye:</t>
    </r>
    <r>
      <rPr>
        <sz val="11"/>
        <color indexed="8"/>
        <rFont val="Calibri"/>
        <family val="2"/>
        <scheme val="minor"/>
      </rPr>
      <t xml:space="preserve"> demolición y retiro del marco y la tapa existente, el suministro e instalacion de tapa  con marco y tapa metálica con rejilla removible cuadrada de  medidas  60 cm *  60 cm, vaciado de la tapa en concreto y los resanes de los bordes del marco metálico.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</si>
  <si>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1.16</t>
  </si>
  <si>
    <r>
      <t xml:space="preserve">Mantenimiento correctivo de tapas de rejillas de aluminio de 10 x 30 cm de espesor 3,0 cm, en baños plazoleta:  
</t>
    </r>
    <r>
      <rPr>
        <b/>
        <sz val="11"/>
        <color indexed="8"/>
        <rFont val="Calibri"/>
        <family val="2"/>
        <scheme val="minor"/>
      </rPr>
      <t>Incluye:</t>
    </r>
    <r>
      <rPr>
        <sz val="11"/>
        <color indexed="8"/>
        <rFont val="Calibri"/>
        <family val="2"/>
        <scheme val="minor"/>
      </rPr>
      <t xml:space="preserve">  retiro de la rejilla existente deteriorada, el suministro e instalacion de la rejilla de aluminio de medidas  10 cm x 30 cm x 3,0 cm, similar a las existentes.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</si>
  <si>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r>
      <t>Mantenimiento correctivo de reparación de escritorio en piedra piedra royal beta dorada en recepción de los baños del edificio</t>
    </r>
    <r>
      <rPr>
        <sz val="11"/>
        <color indexed="8"/>
        <rFont val="Calibri"/>
        <family val="2"/>
        <scheme val="minor"/>
      </rPr>
      <t xml:space="preserve">
</t>
    </r>
    <r>
      <rPr>
        <b/>
        <i/>
        <sz val="11"/>
        <color indexed="8"/>
        <rFont val="Calibri"/>
        <family val="2"/>
        <scheme val="minor"/>
      </rPr>
      <t xml:space="preserve">Incluye : </t>
    </r>
    <r>
      <rPr>
        <sz val="11"/>
        <color indexed="8"/>
        <rFont val="Calibri"/>
        <family val="2"/>
        <scheme val="minor"/>
      </rPr>
      <t xml:space="preserve">Fijación de la piedra despegada con sikaflex y material sellante y adhesivo para piedra, lechada con material epóxico en las dilataciones. 
</t>
    </r>
    <r>
      <rPr>
        <b/>
        <i/>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</si>
  <si>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r>
      <t xml:space="preserve">Mantenimiento preventivo del </t>
    </r>
    <r>
      <rPr>
        <b/>
        <i/>
        <sz val="11"/>
        <color rgb="FFFF0000"/>
        <rFont val="Calibri"/>
        <family val="2"/>
        <scheme val="minor"/>
      </rPr>
      <t xml:space="preserve">piso en piedra royal veta en la terraza del edificio casa de la musica </t>
    </r>
    <r>
      <rPr>
        <sz val="11"/>
        <rFont val="Calibri"/>
        <family val="2"/>
        <scheme val="minor"/>
      </rPr>
      <t xml:space="preserve"> </t>
    </r>
    <r>
      <rPr>
        <i/>
        <sz val="11"/>
        <rFont val="Calibri"/>
        <family val="2"/>
        <scheme val="minor"/>
      </rPr>
      <t xml:space="preserve"> </t>
    </r>
    <r>
      <rPr>
        <b/>
        <i/>
        <sz val="11"/>
        <rFont val="Calibri"/>
        <family val="2"/>
        <scheme val="minor"/>
      </rPr>
      <t>Ver plano:EPM-CO-163-01-005-AR-AIncluye:</t>
    </r>
    <r>
      <rPr>
        <sz val="11"/>
        <rFont val="Calibri"/>
        <family val="2"/>
        <scheme val="minor"/>
      </rPr>
      <t xml:space="preserve">lavada con jabón desengrasante biodegradable y la aplicación de hidrofugo siliconite o similar a dos manos. </t>
    </r>
    <r>
      <rPr>
        <b/>
        <sz val="11"/>
        <rFont val="Calibri"/>
        <family val="2"/>
        <scheme val="minor"/>
      </rPr>
      <t>NOTA. Disposición final de residuos en botaderos autorizados.</t>
    </r>
    <r>
      <rPr>
        <sz val="11"/>
        <rFont val="Calibri"/>
        <family val="2"/>
        <scheme val="minor"/>
      </rPr>
      <t xml:space="preserve">
</t>
    </r>
  </si>
  <si>
    <r>
      <t xml:space="preserve">Mantenimiento preventivo de los pisos de la terraza en piedra royal dorada del edificio casa de la musica ( instalación de sikaflex  o similar en ranuras de hasta 10 x 10 mm ). 
</t>
    </r>
    <r>
      <rPr>
        <b/>
        <sz val="11"/>
        <rFont val="Calibri"/>
        <family val="2"/>
        <scheme val="minor"/>
      </rPr>
      <t>Incluye:</t>
    </r>
    <r>
      <rPr>
        <sz val="11"/>
        <rFont val="Calibri"/>
        <family val="2"/>
        <scheme val="minor"/>
      </rPr>
      <t xml:space="preserve"> Suministro e instalación de sikaflex  o similar en ranuras de hasta 10 x 10 mm de los pisos de la terraza del edificio, retiro deladhesivo deteriorado,  la aplicación de sellalón de 5 x 5 mm donde se requiera, la limpieza de las juntas.  Así como todos los elementos necesarios para su correcto funcionamiento.</t>
    </r>
  </si>
  <si>
    <t>Mantenimiento Preventivo  de las escalas en espiral (triangulares)  en piedra royal veta dorada. 
Incluye ; Desmontaje, instalacion y fijación de placas desprendidas de escalas en piedra royal veta dorada con material epóxico y tornillo tipo paraguas endamado Diametro 3/8" .  
NOTA: Incluye disposición final de escombros en botaderos autorizados. Asi como todos los elementos necesarios para su correcto funcionamiento</t>
  </si>
  <si>
    <t>Mantenimiento correctivo de las escalas en espiral (triangulares) en piedra royal veta dorada. 
Incluye ; Suministro, desmontaje, instalacion y fijación de placas desprendidas de escalas en piedra royal veta dorada con material epóxico y tornillo tipo paraguas endamado Diametro 3/8" .  
NOTA: Incluye disposición final de escombros en botaderos autorizados. Asi como todos los elementos necesarios para su correcto funcionamiento</t>
  </si>
  <si>
    <t>Glb</t>
  </si>
  <si>
    <t>2.1</t>
  </si>
  <si>
    <r>
      <t xml:space="preserve">Mantenimiento preventivo para </t>
    </r>
    <r>
      <rPr>
        <u/>
        <sz val="11"/>
        <color rgb="FF000000"/>
        <rFont val="Calibri"/>
        <family val="2"/>
        <scheme val="minor"/>
      </rPr>
      <t>elaboración de registros en el cielo raso en drywall de 40 cm x 40 cm y de 60 cm x 60 cm en cielos con alturas entre</t>
    </r>
    <r>
      <rPr>
        <b/>
        <u/>
        <sz val="11"/>
        <color rgb="FFFF0000"/>
        <rFont val="Calibri"/>
        <family val="2"/>
        <scheme val="minor"/>
      </rPr>
      <t xml:space="preserve"> 5,0 y 11,0 mts </t>
    </r>
    <r>
      <rPr>
        <u/>
        <sz val="11"/>
        <color rgb="FF000000"/>
        <rFont val="Calibri"/>
        <family val="2"/>
        <scheme val="minor"/>
      </rPr>
      <t>en drywall y aplicación de pintura en</t>
    </r>
    <r>
      <rPr>
        <u/>
        <sz val="11"/>
        <color indexed="8"/>
        <rFont val="Calibri"/>
        <family val="2"/>
        <scheme val="minor"/>
      </rPr>
      <t xml:space="preserve"> sectores en cielo raso. </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cortes y retitrada de la placa de drywall, suministro e instalación de perfiles de aluminio  para el marco, la placa de superboard, tornillería, masillada , lijada y pintura del color similar al existente, para los registros de medidas 40 cm x 40 cm y de 60 cm x 60 cm,  la armada y desarmada de andamios multidireccionales para la elaboración de los  registros, los cuales están a una altura aproximada de 5,0mt a 11,0 mt en los sectores de la galería, pasillo y oficinas</t>
    </r>
  </si>
  <si>
    <r>
      <t>Mantenimiento preventivo para</t>
    </r>
    <r>
      <rPr>
        <u/>
        <sz val="11"/>
        <color rgb="FF000000"/>
        <rFont val="Calibri"/>
        <family val="2"/>
        <scheme val="minor"/>
      </rPr>
      <t xml:space="preserve"> elaboración de registros en el cielo raso en drywall de 40 cm x 40 cm y de 60 cm x 60 cm a alturas de </t>
    </r>
    <r>
      <rPr>
        <b/>
        <u/>
        <sz val="11"/>
        <color rgb="FFFF0000"/>
        <rFont val="Calibri"/>
        <family val="2"/>
        <scheme val="minor"/>
      </rPr>
      <t>2,80 m</t>
    </r>
    <r>
      <rPr>
        <u/>
        <sz val="11"/>
        <color rgb="FF000000"/>
        <rFont val="Calibri"/>
        <family val="2"/>
        <scheme val="minor"/>
      </rPr>
      <t xml:space="preserve"> en drywall y aplicación de pintura en</t>
    </r>
    <r>
      <rPr>
        <u/>
        <sz val="11"/>
        <color indexed="8"/>
        <rFont val="Calibri"/>
        <family val="2"/>
        <scheme val="minor"/>
      </rPr>
      <t xml:space="preserve"> sectores en cielo raso.</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cortes y retitrada de la placa de drywall, suministro e instalación de perfiles de aluminio  para el marco, la placa de superboard, tornillería, masillada , lijada y pintura del color similar al existente, para los registros de medidas 40 cm x 40 cm y de 60 cm x 60 cm,  los cuales están a una altura de 2,80mt  en los sectores de pasillos y oficinas</t>
    </r>
  </si>
  <si>
    <r>
      <t xml:space="preserve">Mantenimiento correctivo de guarda escobas en madera Ancho 10 cm  y espesor  0,5 cm  similar a la instalada en casa de la musica. </t>
    </r>
    <r>
      <rPr>
        <b/>
        <sz val="11"/>
        <color rgb="FF000000"/>
        <rFont val="Calibri"/>
        <family val="2"/>
        <scheme val="minor"/>
      </rPr>
      <t>Incluye:</t>
    </r>
    <r>
      <rPr>
        <sz val="11"/>
        <color rgb="FF000000"/>
        <rFont val="Calibri"/>
        <family val="2"/>
        <scheme val="minor"/>
      </rPr>
      <t xml:space="preserve"> Siminitro e instalacion de guarda escobas recto en madera-altura hasta 10 cm, igual al existente, incluye pintura de acabado en vitriflex (barniz).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</si>
  <si>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Pintura de pantalla de proyección. (14,56 m * 6,20 m),  Inlucye: sumistro y aplicación de 2 manos de pintura acrílica 100% Koraza 10 años o similar para exteriores (incluye resanes en estuco hasta 0.25 m2). Este trabajo requiere de andamios multidireccionales para trabajo en alturas</t>
  </si>
  <si>
    <t>CARPINTERIA METALICA</t>
  </si>
  <si>
    <t>3.1</t>
  </si>
  <si>
    <t>Soldadura de elementos metálicos, incluye los cortes necesarios, pulida y masillada de la superficie</t>
  </si>
  <si>
    <t>pulg</t>
  </si>
  <si>
    <r>
      <t xml:space="preserve">Mantenimiento correctivo soporteria mesones baños: 
Incluye: Suministro e instalación de pie amigos en ángulo de 1 y 1/2"  X  1 y 1/2" X 3/16" anclados al muro con chazo y tornillo de 2" para el reforzamiento de 3 mesones de acero inoxidable de lavamanos en baños públicos hombres y mujeres del edificio ( cada  meson lleva 4 pieamigos ).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</si>
  <si>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PLOMERIA</t>
  </si>
  <si>
    <r>
      <t xml:space="preserve">Mantenimiento correctivo de linea de abasto tuberia PVC - P  diametros de 1/2" a 2 1/2" en plazoleta y casa de la musica. </t>
    </r>
    <r>
      <rPr>
        <b/>
        <i/>
        <sz val="11"/>
        <color rgb="FF000000"/>
        <rFont val="Calibri"/>
        <family val="2"/>
        <scheme val="minor"/>
      </rPr>
      <t xml:space="preserve">Incluye: </t>
    </r>
    <r>
      <rPr>
        <sz val="11"/>
        <color rgb="FF000000"/>
        <rFont val="Calibri"/>
        <family val="2"/>
        <scheme val="minor"/>
      </rPr>
      <t xml:space="preserve">Demolición de la piedra Royal Dorada, Demolición de concreto, Excavación, Reparación de la tubería PVC - P  diametros de 1/2" a 2 1/2".  Llenado con el material de la excavación, Vaciado de piso en concreto , Reparación y reposición del piso en piedra Royal Dorada, incluye cortes a máquina, pega y la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</si>
  <si>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Mantenimiento correcticvo de puntos hidrosanitarios (Incluye sanitarios, orinales, lavamanos, canillas y abastos).</t>
  </si>
  <si>
    <r>
      <rPr>
        <u/>
        <sz val="11"/>
        <color rgb="FFFF0000"/>
        <rFont val="Calibri"/>
        <family val="2"/>
        <scheme val="minor"/>
      </rPr>
      <t>Suministro de sistema push antivandalicos para sanitarios 6.0 Lpf color blanco.</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instalación de sistema completo de push antivandalicos. (Incluye todos los elementos hidraulicos y pvc que se necesiten).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</si>
  <si>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rPr>
        <u/>
        <sz val="11"/>
        <color rgb="FFFF0000"/>
        <rFont val="Calibri"/>
        <family val="2"/>
        <scheme val="minor"/>
      </rPr>
      <t>Suministro de sistema de push completo de canillas para lavamanos esferico.</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e instalacion  de canillas con sistema de push   (Incluye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</si>
  <si>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rPr>
        <u/>
        <sz val="11"/>
        <color rgb="FFFF0000"/>
        <rFont val="Calibri"/>
        <family val="2"/>
        <scheme val="minor"/>
      </rPr>
      <t xml:space="preserve">Suministro de sistema push completo de orinales Gotta de Entrada Superior  color blanco. </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e instalacion  de sistema de push antivandálicos para orinal   (Incluye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</si>
  <si>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rPr>
        <u/>
        <sz val="11"/>
        <color rgb="FFFF0000"/>
        <rFont val="Calibri"/>
        <family val="2"/>
        <scheme val="minor"/>
      </rPr>
      <t>Mantenimiento correctivo del sistema push antivandalicos para sanitarios 6.0 Lpf color blanco..</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instalación de partes hidraulicas y mecanicas del sistema push -  repuestos. (Incluye todos los elementos hidraulicos y pvc que se necesiten).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</si>
  <si>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rPr>
        <u/>
        <sz val="11"/>
        <color rgb="FFFF0000"/>
        <rFont val="Calibri"/>
        <family val="2"/>
        <scheme val="minor"/>
      </rPr>
      <t xml:space="preserve">Mantenimiento correctivo del sistema push antivandalicos  de orinales Gotta de Entrada Superior  color blanco. </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instalación de partes hidarulicas y mecanicas del sistema push - repuestos . (Incluye todos los elementos hidraulicos y pvc que se necesiten).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</si>
  <si>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rPr>
        <u/>
        <sz val="11"/>
        <color rgb="FFFF0000"/>
        <rFont val="Calibri"/>
        <family val="2"/>
        <scheme val="minor"/>
      </rPr>
      <t>Mantenimiento correctivo del sistema push antivandalicos para canillas de lavamanos esferico.</t>
    </r>
    <r>
      <rPr>
        <sz val="11"/>
        <color rgb="FF000000"/>
        <rFont val="Calibri"/>
        <family val="2"/>
        <scheme val="minor"/>
      </rPr>
      <t xml:space="preserve">
</t>
    </r>
    <r>
      <rPr>
        <b/>
        <sz val="11"/>
        <color rgb="FF000000"/>
        <rFont val="Calibri"/>
        <family val="2"/>
        <scheme val="minor"/>
      </rPr>
      <t>Incluye:</t>
    </r>
    <r>
      <rPr>
        <sz val="11"/>
        <color rgb="FF000000"/>
        <rFont val="Calibri"/>
        <family val="2"/>
        <scheme val="minor"/>
      </rPr>
      <t xml:space="preserve">  Suministro, instalación de partes hidarulicas y mecanicas del sistema push - repuestos. (Incluye todos los elementos hidraulicos y pvc que se necesiten).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</si>
  <si>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de sanitarios 6.0 Lpf color blanco.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 xml:space="preserve">Suministro e instalacion de sanitarios 6.0 Lpf color blanco.  </t>
    </r>
    <r>
      <rPr>
        <sz val="11"/>
        <color rgb="FF000000"/>
        <rFont val="Calibri"/>
        <family val="2"/>
        <scheme val="minor"/>
      </rPr>
      <t xml:space="preserve">(Incluye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</si>
  <si>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t xml:space="preserve">Mantenimiento correctivo de orinales Gotta de Entrada Superior  color blanco.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Suministro e instalacion de orinales Gotta de Entrada Superior  color blanco.</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</si>
  <si>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t xml:space="preserve">Mantenimiento correctivo sanitarios 6.0 Lpf color blanco.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Desmonteje, reparacion y reinstalacion de sistemas de abasto y desagues sanitarios 6.0 Lpf color blanco .</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</si>
  <si>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en  sistemas de abasto y desagues de orinales Gotta de Entrada Superior.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 xml:space="preserve">Desmonteja, reparacion y reinstalacion de sistemas de abasto y desagues de orinales Gotta de Entrada Superior. </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</si>
  <si>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en  sistemas de abasto y desagues  de Lavamanos Esferico en acero Inoxidable de 42 cm.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Desmonteja, reparacion y reinstalacion de sistemas de abasto y desagues de Lavamanos Esferico en acero Inoxidable de 42 cm.</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</si>
  <si>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en  sistemas de abasto y desagues  de canillas con sistema de push 
</t>
    </r>
    <r>
      <rPr>
        <b/>
        <sz val="11"/>
        <color rgb="FF000000"/>
        <rFont val="Calibri"/>
        <family val="2"/>
        <scheme val="minor"/>
      </rPr>
      <t>Incluye:</t>
    </r>
    <r>
      <rPr>
        <sz val="11"/>
        <color rgb="FF000000"/>
        <rFont val="Calibri"/>
        <family val="2"/>
        <scheme val="minor"/>
      </rPr>
      <t xml:space="preserve"> </t>
    </r>
    <r>
      <rPr>
        <u/>
        <sz val="11"/>
        <color rgb="FFFF0000"/>
        <rFont val="Calibri"/>
        <family val="2"/>
        <scheme val="minor"/>
      </rPr>
      <t xml:space="preserve">Desmonteja, reparacion y reinstalacion de sistemas de abasto y desagues de canillas con sistema de push </t>
    </r>
    <r>
      <rPr>
        <sz val="11"/>
        <color rgb="FF000000"/>
        <rFont val="Calibri"/>
        <family val="2"/>
        <scheme val="minor"/>
      </rPr>
      <t xml:space="preserve"> (Incluye todos los elementos hidraulicos y pvc que se necesiten para su correcta instalacion).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</si>
  <si>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t>Mantenimiento correctivo: Suministro e instalación de tapas o muebles de sanitario en media luna similares a las existentes en todos los baños públicos hombres y mujeres del edificio y la plazoleta</t>
  </si>
  <si>
    <r>
      <t xml:space="preserve">Mantenimiento correctivo: </t>
    </r>
    <r>
      <rPr>
        <u/>
        <sz val="11"/>
        <color rgb="FFFF0000"/>
        <rFont val="Calibri"/>
        <family val="2"/>
        <scheme val="minor"/>
      </rPr>
      <t>Reparación de obstrucción de sanitarios</t>
    </r>
    <r>
      <rPr>
        <sz val="11"/>
        <color rgb="FFFF0000"/>
        <rFont val="Calibri"/>
        <family val="2"/>
        <scheme val="minor"/>
      </rPr>
      <t>,</t>
    </r>
    <r>
      <rPr>
        <sz val="11"/>
        <color rgb="FF000000"/>
        <rFont val="Calibri"/>
        <family val="2"/>
        <scheme val="minor"/>
      </rPr>
      <t xml:space="preserve"> incluye el desmontaje, desobstrucción por medios manuales o mecánicos  y la reinstalación del sanitario. Nota: en el retiro de estos aparatos sanitarios existe el riezgo de que se quiebren, la labor se realizará con el mayor cuidado, pero en caso tal de que ocurra, los costos del reemplazo serán asumidos por la Fundación Epm</t>
    </r>
  </si>
  <si>
    <r>
      <t xml:space="preserve">Mantenimiento correctivo,  suministro e Instalacion de repuestos para el sistema de griferías con sensor marca TIG con alimentación a 110 volt. para sanitarios o Lavamanos, 
</t>
    </r>
    <r>
      <rPr>
        <b/>
        <sz val="11"/>
        <color rgb="FF000000"/>
        <rFont val="Calibri"/>
        <family val="2"/>
        <scheme val="minor"/>
      </rPr>
      <t xml:space="preserve">INCLUYE: </t>
    </r>
    <r>
      <rPr>
        <sz val="11"/>
        <color indexed="10"/>
        <rFont val="Calibri"/>
        <family val="2"/>
        <scheme val="minor"/>
      </rPr>
      <t>cambio de la tarjeta del sensor o el regulador de corriente para sanitarios o Lavamanos</t>
    </r>
  </si>
  <si>
    <r>
      <t xml:space="preserve">Mantenimiento correctivo,  suministro e Instalacion de repuestos para el sistema de griferías con sensor marca TIG con alimentación a 110 volt. para sanitarios o Lavamanos, 
</t>
    </r>
    <r>
      <rPr>
        <b/>
        <sz val="11"/>
        <color rgb="FF000000"/>
        <rFont val="Calibri"/>
        <family val="2"/>
        <scheme val="minor"/>
      </rPr>
      <t xml:space="preserve">INCLUYE: </t>
    </r>
    <r>
      <rPr>
        <sz val="11"/>
        <color rgb="FFFF0000"/>
        <rFont val="Calibri"/>
        <family val="2"/>
        <scheme val="minor"/>
      </rPr>
      <t xml:space="preserve">cambio </t>
    </r>
    <r>
      <rPr>
        <sz val="11"/>
        <color indexed="10"/>
        <rFont val="Calibri"/>
        <family val="2"/>
        <scheme val="minor"/>
      </rPr>
      <t>del sensor para lavamanos o sanitarios</t>
    </r>
  </si>
  <si>
    <r>
      <t xml:space="preserve">Mantenimiento correctivo,  suministro e Instalacion de repuestos para el sistema de griferías con sensor marca TIG con alimentación a 110 volt. para sanitarios o Lavamanos,
</t>
    </r>
    <r>
      <rPr>
        <b/>
        <sz val="11"/>
        <color rgb="FF000000"/>
        <rFont val="Calibri"/>
        <family val="2"/>
        <scheme val="minor"/>
      </rPr>
      <t xml:space="preserve">INCLUYE: </t>
    </r>
    <r>
      <rPr>
        <sz val="11"/>
        <color rgb="FFFF0000"/>
        <rFont val="Calibri"/>
        <family val="2"/>
        <scheme val="minor"/>
      </rPr>
      <t xml:space="preserve"> el  cambio de la electroválvula para lavamanos o sanitarios</t>
    </r>
  </si>
  <si>
    <r>
      <t xml:space="preserve">Mantenimiento preventivo de sanitarios 6.0 Lpf color blanco ;  orinales Gotta de Entrada Superior.
</t>
    </r>
    <r>
      <rPr>
        <b/>
        <sz val="11"/>
        <color rgb="FF000000"/>
        <rFont val="Calibri"/>
        <family val="2"/>
        <scheme val="minor"/>
      </rPr>
      <t xml:space="preserve">Incluye: </t>
    </r>
    <r>
      <rPr>
        <sz val="11"/>
        <color rgb="FF000000"/>
        <rFont val="Calibri"/>
        <family val="2"/>
        <scheme val="minor"/>
      </rPr>
      <t xml:space="preserve"> Suministro e instalación de escudos de sistema push, incluye el desmontaje, instalación del escudo cromado y la reinstalacion de sistemas de abasto de de sanitarios 6.0 Lpf color blanco ;  orinales Gotta de Entrada Superior.   (Incluye todos los elementos hidraulicos y pvc que se necesiten para su correcta instalacion).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</si>
  <si>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Suministro e instalación sanitario antivandálico para fluxómetro manual de push .       
Incluye: Suministro e instalación de sanitario antivandálico para fluxómetro manual de push color blanco. (Incluye todos los elementos hidráulicos y pvc que se necesiten para su correcta instalación). NOTA: Incluye disposición final de escombros en botaderos autorizados. Así como todos los elementos necesarios para su correcto funcionamiento.</t>
  </si>
  <si>
    <t xml:space="preserve">VIDRIERAS Y PUERTAS CORREDICES </t>
  </si>
  <si>
    <r>
      <t xml:space="preserve">Mantenimiento correctivo de módulos de ventanales fijos en aluminio y vidrio templado de 8 mm por los costados orintal y occidental del Edificio casa de la música ( concesionarios - locales comerciales ) .  </t>
    </r>
    <r>
      <rPr>
        <b/>
        <sz val="11"/>
        <color indexed="8"/>
        <rFont val="Calibri"/>
        <family val="2"/>
        <scheme val="minor"/>
      </rPr>
      <t>Incluye:</t>
    </r>
    <r>
      <rPr>
        <sz val="11"/>
        <color indexed="8"/>
        <rFont val="Calibri"/>
        <family val="2"/>
        <scheme val="minor"/>
      </rPr>
      <t xml:space="preserve"> El retiro del módulo fijo en aluminio y vidrio templado de 8 mm, el suministro e instalación de sócalo en aluminio de 9,0 cm de altura, cambio de los empaques, aplicación de silicona, ángulos, chazos, tornillos, remaches, platinas, asi como todos los elementos necesarios para su correcto funcionamiento.  Incluye disposición final de escombros en botaderos autorizados.</t>
    </r>
  </si>
  <si>
    <t>5.4</t>
  </si>
  <si>
    <t>Mantenimiento preventivo de fachada lado sur casa de la musica.  Incluye;  Limpieza de la fachada exterior e interior (incluye suministro de materiales y mano de obra), Suministro e instalacion de empaquetadura, impermeabilizante sellador elástico de poliuretano de alto desempeño, bajo empaquetadura perimetral de vidrios.</t>
  </si>
  <si>
    <t>CERRAJERIA</t>
  </si>
  <si>
    <t>6.1</t>
  </si>
  <si>
    <r>
      <t xml:space="preserve">Mantenimiento correctivo de cerraduras de pasador tipo pico loro, pasador multipunto, pasador plano, chapa con pasador de seguridad o de pomo de bola.
</t>
    </r>
    <r>
      <rPr>
        <b/>
        <sz val="11"/>
        <color rgb="FF000000"/>
        <rFont val="Calibri"/>
        <family val="2"/>
        <scheme val="minor"/>
      </rPr>
      <t>INCLUYE:</t>
    </r>
    <r>
      <rPr>
        <b/>
        <u/>
        <sz val="11"/>
        <color rgb="FFFF0000"/>
        <rFont val="Calibri"/>
        <family val="2"/>
        <scheme val="minor"/>
      </rPr>
      <t xml:space="preserve"> </t>
    </r>
    <r>
      <rPr>
        <u/>
        <sz val="11"/>
        <color rgb="FFFF0000"/>
        <rFont val="Calibri"/>
        <family val="2"/>
        <scheme val="minor"/>
      </rPr>
      <t xml:space="preserve">Cambio de claves, cambio de cilindros, reparación de la chapa y/o apertura de la chapa y cambio de mecanismos internos. </t>
    </r>
    <r>
      <rPr>
        <b/>
        <sz val="11"/>
        <color rgb="FF000000"/>
        <rFont val="Calibri"/>
        <family val="2"/>
        <scheme val="minor"/>
      </rPr>
      <t xml:space="preserve">
NOTA: </t>
    </r>
    <r>
      <rPr>
        <sz val="11"/>
        <color rgb="FF000000"/>
        <rFont val="Calibri"/>
        <family val="2"/>
        <scheme val="minor"/>
      </rPr>
      <t>Incluye disposición final de escombros en botaderos autorizados. Asi como todos los elementos necesarios para su correcto funcionamiento</t>
    </r>
  </si>
  <si>
    <t>6.2</t>
  </si>
  <si>
    <t>Mtto correctivo cerraduras de pasador tipo pico loro: 
Incluye: Suministro e instalacion de la cerradura completa tipo pico loro marca Yale o similar, incluye todo los elementos de sujecion e intalacion y todos los elementos necesarios para su correcto funcionamiento.</t>
  </si>
  <si>
    <t>6.3</t>
  </si>
  <si>
    <t>Mtto correctivo cerraduras de de seguridad tipo pasador plano: 
Incluye: Suministro e instalacion de la cerradura completa de seguridad tipo pasador plano, incluye todo los elementos de sujecion e intalacion y todos los elementos elementos necesarios para su correcto funcionamiento.</t>
  </si>
  <si>
    <t>6.4</t>
  </si>
  <si>
    <t>Mtto correctivo cerraduras de pasador tipo multipunto: 
Incluye: Suministro e instalacion de la cerradura completa, incluye todo los elementos de sujecion e intalacion y todos los elementos elementos necesarios para su correcto funcionmiento.</t>
  </si>
  <si>
    <t>6.5</t>
  </si>
  <si>
    <t>Mtto correctivo cerraduras de pasador tipo seguridad: 
Incluye: Suministro e instalacion de la cerradura completa, incluye todo los elementos de sujecion e intalacion y todos los elementos elementos necesarios para su correcto funcionamiento.</t>
  </si>
  <si>
    <t>6.6</t>
  </si>
  <si>
    <t>Mtto correctivo cerraduras de pomo cromada de bola: 
Incluye: Suministro e instalacion de la cerradura completa de pomo cromada de bola, incluye todo los elementos de sujecion e intalacion y todos los elementos necesarios para su correcto funcionamiento.</t>
  </si>
  <si>
    <t>6.7</t>
  </si>
  <si>
    <r>
      <t>Suministro de  cerraduras de gavetas, escritorios y archivadores: 
Incluye:</t>
    </r>
    <r>
      <rPr>
        <sz val="11"/>
        <color rgb="FFFF0000"/>
        <rFont val="Calibri"/>
        <family val="2"/>
        <scheme val="minor"/>
      </rPr>
      <t xml:space="preserve"> Suministro e instalacion de la cerradura completa de  gavetas, escritorios y archivadores,</t>
    </r>
    <r>
      <rPr>
        <sz val="11"/>
        <rFont val="Calibri"/>
        <family val="2"/>
        <scheme val="minor"/>
      </rPr>
      <t xml:space="preserve"> incluye todo los elementos de sujecion e intalacion y todos los elementos necesarios para su correcto funcionamiento.</t>
    </r>
  </si>
  <si>
    <t>6.8</t>
  </si>
  <si>
    <r>
      <t>Mtto correctivo cerraduras de gavetas, escritorios y archivadores: 
Incluye:</t>
    </r>
    <r>
      <rPr>
        <sz val="11"/>
        <color rgb="FFFF0000"/>
        <rFont val="Calibri"/>
        <family val="2"/>
        <scheme val="minor"/>
      </rPr>
      <t xml:space="preserve">  Cambio de claves, cambio de cilindros, reparación de la chapa y/o apertura de la chapa y cambio de mecanismos internos de gavetas, escritorios y archivadores. </t>
    </r>
    <r>
      <rPr>
        <sz val="11"/>
        <rFont val="Calibri"/>
        <family val="2"/>
        <scheme val="minor"/>
      </rPr>
      <t>incluye todo los elementos de sujecion e intalacion y todos los elementos necesarios para su correcto funcionamiento.</t>
    </r>
  </si>
  <si>
    <t>6.9</t>
  </si>
  <si>
    <t>Mtto correctivo instalacion de manijas moviles a ambos lados: 
Incluye: Suministro e instalación de manijas moviles a ambos lados, incluye las dos manijas para cada puerta, los tornillos, cuadrantes y todos los elementos necesarios para su correcto funcionamiento.</t>
  </si>
  <si>
    <t>par</t>
  </si>
  <si>
    <t>6.10</t>
  </si>
  <si>
    <r>
      <t xml:space="preserve">Copia de llaves para cerradurras de pasador tipo pico loro, pasador multipunto, pasador plano, chapa con pasador de seguridad. </t>
    </r>
    <r>
      <rPr>
        <b/>
        <sz val="11"/>
        <color rgb="FF000000"/>
        <rFont val="Calibri"/>
        <family val="2"/>
        <scheme val="minor"/>
      </rPr>
      <t xml:space="preserve">INCLUYE: </t>
    </r>
    <r>
      <rPr>
        <sz val="11"/>
        <color rgb="FFFF0000"/>
        <rFont val="Calibri"/>
        <family val="2"/>
        <scheme val="minor"/>
      </rPr>
      <t>Copia de llaves y suministro de llaveros.</t>
    </r>
  </si>
  <si>
    <t>ACTIVIDADES COMPLEMENTARIAS</t>
  </si>
  <si>
    <t>7.1</t>
  </si>
  <si>
    <r>
      <t xml:space="preserve">Mantenimiento correctivo de franjas antideslizantes del edificio:  
</t>
    </r>
    <r>
      <rPr>
        <b/>
        <sz val="11"/>
        <color indexed="8"/>
        <rFont val="Calibri"/>
        <family val="2"/>
        <scheme val="minor"/>
      </rPr>
      <t xml:space="preserve">Incluye:  </t>
    </r>
    <r>
      <rPr>
        <sz val="11"/>
        <color indexed="8"/>
        <rFont val="Calibri"/>
        <family val="2"/>
        <scheme val="minor"/>
      </rPr>
      <t>Suministro e instalación de franjas antideslizantes en RESINAS poliéster de 5 cm de ancho, incluye dos franjas antideslizantes y una franja foto luminiscente en el centro. La franja antideslizante es un sistema de RESINAS POLIESTER con cargas de CUARZO de alta resistencia al desgaste y alta adherencia al sustrato, el cual le dan propiedades de resistencia y duración mucho mayor que las cintas típicas antideslizantes, nunca pierden su rugosidad, ya que se utilizan cargas de alta resistencia, pueden ser utilizadas a la intemperie, INCLUYE RETIRO DE LAS CINTAS EXISTENTES.</t>
    </r>
  </si>
  <si>
    <t>7.2</t>
  </si>
  <si>
    <r>
      <t xml:space="preserve">Mantenimiento correctivo de franjas foto luminiscente para los antideslizantes del edificio:  
</t>
    </r>
    <r>
      <rPr>
        <b/>
        <sz val="11"/>
        <color indexed="8"/>
        <rFont val="Calibri"/>
        <family val="2"/>
        <scheme val="minor"/>
      </rPr>
      <t xml:space="preserve">Incluye:  </t>
    </r>
    <r>
      <rPr>
        <sz val="11"/>
        <color indexed="8"/>
        <rFont val="Calibri"/>
        <family val="2"/>
        <scheme val="minor"/>
      </rPr>
      <t>Suministro e instalación de franja foto luminiscente de 9 mm de ancho en el centro de las franjas antideslizantes . Incluye limpieza y preparación de superficie.</t>
    </r>
  </si>
  <si>
    <t>7.3</t>
  </si>
  <si>
    <r>
      <t xml:space="preserve">Suminsitro de vidrios templados de las luminarias de las atracciones: voces a distancia, reloj solar y el eclipse. </t>
    </r>
    <r>
      <rPr>
        <b/>
        <sz val="11"/>
        <color indexed="8"/>
        <rFont val="Calibri"/>
        <family val="2"/>
        <scheme val="minor"/>
      </rPr>
      <t>Incluye:</t>
    </r>
    <r>
      <rPr>
        <sz val="11"/>
        <color indexed="8"/>
        <rFont val="Calibri"/>
        <family val="2"/>
        <scheme val="minor"/>
      </rPr>
      <t xml:space="preserve"> Suministro, e instalación de vidrio templado  de medidas </t>
    </r>
    <r>
      <rPr>
        <sz val="11"/>
        <rFont val="Calibri"/>
        <family val="2"/>
        <scheme val="minor"/>
      </rPr>
      <t xml:space="preserve"> 44 x 44 cm de 12 mm de espesor, el sellamiento y fijación de este con sikaflex o similar.</t>
    </r>
  </si>
  <si>
    <t>7.4</t>
  </si>
  <si>
    <t>Mantenimiento preventivo a ductos de extracción cocinas en sótano por fuera de los concesionarios, incluye el retiro de los ductos, lavado interno del ducto con jabón desengrasante y reinstalación con sellado de juntas resistente a altas temperaturas.</t>
  </si>
  <si>
    <t xml:space="preserve">m2 </t>
  </si>
  <si>
    <t>Colocación de REVOQUE con mortero 1:4 EN MUROS. Incluye suministro y transporte de los materiales, fajas, ranuras, filetes y todos los demás elementos necesarios para su correcta construcción.</t>
  </si>
  <si>
    <t>Colocación de REVOQUE con mortero 1:4 IMPERMEABILIZADO con Sika 1 o equivalente, EN MUROS. Incluye suministro y transporte de los materiales, fajas, ranuras, filetes, y todos los demás elementos necesarios para su correcta construcción.</t>
  </si>
  <si>
    <t>Enchape en ceramica piso blanca de 20x20 cm tipo alfa o similar, incluye win , adhesivo cementoso tipo pegacor o similar, Incluye emboquillado blanco tipo concolor o similar. Incluye todo lo necesario para su correcta instalación y recibido por parte de la interventoría.</t>
  </si>
  <si>
    <t>Enchape en ceramica pared blanca de 20x20 cm tipo alfa o similar, incluye win , adhesivo cementoso tipo pegacor o similar, Incluye emboquillado blanco tipo concolor o similar. Incluye todo lo necesario para su correcta instalación y recibido por parte de la interventoría.</t>
  </si>
  <si>
    <t>Demolición de revoques en muros, (Incluye disposición final de escombros)</t>
  </si>
  <si>
    <t>Suministro y aplicación de pintura acrílica 100% tipo koraza o similar para exteriores, incluye preparación de la superficie  y resanes hasta 0.25m2</t>
  </si>
  <si>
    <t>IVA 19% sobre U</t>
  </si>
  <si>
    <t xml:space="preserve"> </t>
  </si>
  <si>
    <t>Ítem</t>
  </si>
  <si>
    <t xml:space="preserve">Suministro, transporte e instalación de pasamanos metálicos doble altura sobre estructura metálica,  de altura 90 cm,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 incluye obra civil necesaria para la adecuada realización de la actividad. </t>
  </si>
  <si>
    <t xml:space="preserve">Suministro, transporte e instalación de pasamanos metálicos doble altura sobre concreto, mortero o enchape,  de altura 90 cm,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 incluye obra civil necesaria para la adecuada realización de la actividad. </t>
  </si>
  <si>
    <t>Mantenimiento preventivo de pasamanos metalico,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t>
  </si>
  <si>
    <t xml:space="preserve">Mantenimiento preventivo de la pintura del perímetro total de las dos chimeneas extractoras de los baños plazoleta del parque de los deseos. 
Ver plano EPM-CO-163-00-038-AR-A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
</t>
  </si>
  <si>
    <t>Mantenimiento correctivo de pasamanos metalico, Incluye suministro de ductos metalicos de la misma especificación del instalado. Incluye: Lavado, lijado (para quitar grasas y desbastar capas de pintura vieja + la utilización de grata), Aplicación de pintura (Dos manos pintura Base adherente para anticorrosivo y 2 manos pintura de base epoxi poliamida + acabado semibrillante color negro epoxi poliamida para exteriores con compresor).  NOTA. Disposición final de residuos en botaderos autorizados</t>
  </si>
  <si>
    <r>
      <t xml:space="preserve">Mantenimiento correctivo de placas marmol negro en espejo de agua </t>
    </r>
    <r>
      <rPr>
        <sz val="11"/>
        <color rgb="FFFF0000"/>
        <rFont val="Calibri"/>
        <family val="2"/>
        <scheme val="minor"/>
      </rPr>
      <t xml:space="preserve">Area 60 cm  *  30 cm  y espesor </t>
    </r>
    <r>
      <rPr>
        <b/>
        <sz val="11"/>
        <color rgb="FFFF0000"/>
        <rFont val="Calibri"/>
        <family val="2"/>
        <scheme val="minor"/>
      </rPr>
      <t>1 cm</t>
    </r>
    <r>
      <rPr>
        <b/>
        <sz val="11"/>
        <color rgb="FF000000"/>
        <rFont val="Calibri"/>
        <family val="2"/>
        <scheme val="minor"/>
      </rPr>
      <t xml:space="preserve"> </t>
    </r>
    <r>
      <rPr>
        <sz val="11"/>
        <color rgb="FF000000"/>
        <rFont val="Calibri"/>
        <family val="2"/>
        <scheme val="minor"/>
      </rPr>
      <t xml:space="preserve">
</t>
    </r>
    <r>
      <rPr>
        <b/>
        <i/>
        <sz val="11"/>
        <color rgb="FF000000"/>
        <rFont val="Calibri"/>
        <family val="2"/>
        <scheme val="minor"/>
      </rPr>
      <t>incluye:</t>
    </r>
    <r>
      <rPr>
        <sz val="11"/>
        <color rgb="FF000000"/>
        <rFont val="Calibri"/>
        <family val="2"/>
        <scheme val="minor"/>
      </rPr>
      <t xml:space="preserve"> Suministro e instalación de placas mármol negro junta perdida de 30 cm espejo de agua, demolición, cortes en la totalidad de las juntas, pega con látex, lechada con látex ( resistente a la humedad y a exteriores )
</t>
    </r>
    <r>
      <rPr>
        <b/>
        <i/>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</si>
  <si>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r>
      <t xml:space="preserve">Mantenimiento correctivo de tapas de rejillas de acero inoxidable de 10 x 30 cm de espesor 3,0 cm, en baños plazoleta:  
</t>
    </r>
    <r>
      <rPr>
        <b/>
        <sz val="11"/>
        <color indexed="8"/>
        <rFont val="Calibri"/>
        <family val="2"/>
        <scheme val="minor"/>
      </rPr>
      <t>Incluye:</t>
    </r>
    <r>
      <rPr>
        <sz val="11"/>
        <color indexed="8"/>
        <rFont val="Calibri"/>
        <family val="2"/>
        <scheme val="minor"/>
      </rPr>
      <t xml:space="preserve">  retiro de la rejilla existente deteriorada, el suministro e instalacion de la rejilla de acero inoxidable de medidas  10 cm x 30 cm x 3,0 cm, similar a las existentes.           
</t>
    </r>
    <r>
      <rPr>
        <b/>
        <sz val="11"/>
        <color indexed="8"/>
        <rFont val="Calibri"/>
        <family val="2"/>
        <scheme val="minor"/>
      </rPr>
      <t xml:space="preserve">NOTA: </t>
    </r>
    <r>
      <rPr>
        <sz val="11"/>
        <color indexed="8"/>
        <rFont val="Calibri"/>
        <family val="2"/>
        <scheme val="minor"/>
      </rPr>
      <t>Incluye disposición final de escombros en botaderos autorizados, asi como todos los elementos necesarios para su correcto funcionamiento.</t>
    </r>
  </si>
  <si>
    <t>Mantenimiento correctivo de remate nariz de fachada costado norte del edificio:  
Incluye:  Suministro e instalación de manto con foil de aluminio y aplicación de pintura Koraza Maní similar al color de la piedra royal dorada en remate nariz de fachada de la terraza costado norte del edificio en un ancho mínimo de 20 cm. Se debe instalar con soplete para garantizar una mejor adherencia. Incluye todo lo necesario para la correcta realización de la actividad.</t>
  </si>
  <si>
    <t xml:space="preserve">Suministro, transporte e instalación de pintura epóxica pintucoat color blanco ó gris para muros y pisos en ambientes interiores o exteriores expuestos a alta contaminación industrial o que requieran de alta resistencia química, base solvente de dos componentes que proporciona una película con buena adherencia y flexibilidad, resistente a derivados del petróleo, ácidos débiles, sales y álcalis, incluye resanes en piso con productos epóxicos y en muros estuco hasta el 25%, la preparación de la superficie. </t>
  </si>
  <si>
    <t>Impermeabilización de patas de pasamanos en terraza. Incluye: Suministro e instalación de manto con foil de aluminio y aplicación de pintura Koraza Maní similar al color de la piedra royal dorada. Se debe instalar con soplete para garantizar una mejor adherencia.  . Incluye limpieza del área a intervenir. Incluye todo lo necesario para la correcta realización de la actividad.</t>
  </si>
  <si>
    <t>Construcción de muro en bloque R10 15cmX20cmX40cm tipo Indural o similar. Incluye mortero de pega 1:4, revite liso y todo lo necesario para su correcta instalación y recibido por parte de la gestoría. Debe cumplir con la NTC 4026. Incluye dovelas en concreto de 21 MPa cada 1.50 m, incluye refuerzo de acero en varilla corrugada de 3/8" de la altura del muro, incluye anclajes époxicos a losa de piso con époxico tipo anchorfix o similar con una profundidad de 15 cm de varillas de 3/8". Incluye Construcción de VIGA CINTA DE AMARE SOBRE MURO Y VIGA DE APOYO DE 15CM en concreto de 21 Mpa., de 0.15 m x 0.10 m. Incluye suministro, transporte y colocación del concreto, formaleta completa, vibrado, curado, acero de refuerzo con 2 varillas de 3/8" longitudinal y estribos de 1/4" cada 0.15 m. y todos los demás elementos necesarios para su correcta construcción. Incluye todos los transportes internos vérticales y horizontales y todos los elementos necesarios para la correcta construcción del muro. Incluye botada de escombros en lugar autorizado por la entidad ambiental.</t>
  </si>
  <si>
    <t xml:space="preserve">Suministro, transporte e instalación de piedras royal dorada para muro a junta perdida de 30 cm, incluye pegacor de corona, lechada de corona, y el suministro e instalación de las placas en piedra royal dorada de espesor 1 cm. Incluye juntas y dilataciones. Incluye malla. Incluye todo lo necesario para el correcto funcionamiento y realización de la actividad. </t>
  </si>
  <si>
    <r>
      <t xml:space="preserve">Mantenimiento preventivo para </t>
    </r>
    <r>
      <rPr>
        <u/>
        <sz val="11"/>
        <color rgb="FF000000"/>
        <rFont val="Calibri"/>
        <family val="2"/>
        <scheme val="minor"/>
      </rPr>
      <t>elaboración de registros en el cielo raso en drywall de 40 cm x 40 cm y de 60 cm x 60 cm en cielos con alturas entre</t>
    </r>
    <r>
      <rPr>
        <b/>
        <u/>
        <sz val="11"/>
        <color rgb="FFFF0000"/>
        <rFont val="Calibri"/>
        <family val="2"/>
        <scheme val="minor"/>
      </rPr>
      <t xml:space="preserve"> 11,0 y 20,0 mts </t>
    </r>
    <r>
      <rPr>
        <u/>
        <sz val="11"/>
        <color rgb="FF000000"/>
        <rFont val="Calibri"/>
        <family val="2"/>
        <scheme val="minor"/>
      </rPr>
      <t>en drywall y aplicación de pintura en</t>
    </r>
    <r>
      <rPr>
        <u/>
        <sz val="11"/>
        <color indexed="8"/>
        <rFont val="Calibri"/>
        <family val="2"/>
        <scheme val="minor"/>
      </rPr>
      <t xml:space="preserve"> sectores en cielo raso. </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cortes y retitrada de la placa de drywall, suministro e instalación de perfiles de aluminio  para el marco, la placa de superboard, tornillería, masillada , lijada y pintura del color similar al existente, para los registros de medidas 40 cm x 40 cm y de 60 cm x 60 cm,  la armada y desarmada de andamios multidireccionales para la elaboración de los  registros, los cuales están a una altura aproximada de 11,0mt a 20,0 mt en los sectores de la galería, pasillo y oficinas</t>
    </r>
  </si>
  <si>
    <r>
      <t xml:space="preserve">Mantenimiento preventivo para </t>
    </r>
    <r>
      <rPr>
        <u/>
        <sz val="11"/>
        <color rgb="FF000000"/>
        <rFont val="Calibri"/>
        <family val="2"/>
        <scheme val="minor"/>
      </rPr>
      <t>elaboración de registros en el cielo raso en drywall de 40 cm x 40 cm y de 60 cm x 60 cm en cielos con alturas entre</t>
    </r>
    <r>
      <rPr>
        <b/>
        <u/>
        <sz val="11"/>
        <color rgb="FFFF0000"/>
        <rFont val="Calibri"/>
        <family val="2"/>
        <scheme val="minor"/>
      </rPr>
      <t xml:space="preserve"> 2.80 m y 5.0 m </t>
    </r>
    <r>
      <rPr>
        <u/>
        <sz val="11"/>
        <color rgb="FF000000"/>
        <rFont val="Calibri"/>
        <family val="2"/>
        <scheme val="minor"/>
      </rPr>
      <t>en drywall y aplicación de pintura en</t>
    </r>
    <r>
      <rPr>
        <u/>
        <sz val="11"/>
        <color indexed="8"/>
        <rFont val="Calibri"/>
        <family val="2"/>
        <scheme val="minor"/>
      </rPr>
      <t xml:space="preserve"> sectores en cielo raso. </t>
    </r>
    <r>
      <rPr>
        <sz val="11"/>
        <color indexed="8"/>
        <rFont val="Calibri"/>
        <family val="2"/>
        <scheme val="minor"/>
      </rPr>
      <t xml:space="preserve">      </t>
    </r>
    <r>
      <rPr>
        <b/>
        <sz val="11"/>
        <color indexed="8"/>
        <rFont val="Calibri"/>
        <family val="2"/>
        <scheme val="minor"/>
      </rPr>
      <t>Incluye:</t>
    </r>
    <r>
      <rPr>
        <sz val="11"/>
        <color indexed="8"/>
        <rFont val="Calibri"/>
        <family val="2"/>
        <scheme val="minor"/>
      </rPr>
      <t xml:space="preserve"> cortes y retitrada de la placa de drywall, suministro e instalación de perfiles de aluminio  para el marco, la placa de superboard, tornillería, masillada , lijada y pintura del color similar al existente, para los registros de medidas 40 cm x 40 cm y de 60 cm x 60 cm,  la armada y desarmada de andamios multidireccionales para la elaboración de los  registros, los cuales están a una altura aproximada de 2.8,0mt a 5,0 mt en los sectores de la galería, pasillo y oficinas</t>
    </r>
  </si>
  <si>
    <t>ACABADOS</t>
  </si>
  <si>
    <r>
      <t xml:space="preserve">Mantenimiento correctivo para </t>
    </r>
    <r>
      <rPr>
        <u/>
        <sz val="11"/>
        <color rgb="FF000000"/>
        <rFont val="Calibri"/>
        <family val="2"/>
        <scheme val="minor"/>
      </rPr>
      <t>reparación de cielo en drywall y aplicación de pintura en diferentes sectores en cielo raso en dry wall deteriorado,</t>
    </r>
    <r>
      <rPr>
        <b/>
        <u/>
        <sz val="11"/>
        <color rgb="FFFF0000"/>
        <rFont val="Calibri"/>
        <family val="2"/>
        <scheme val="minor"/>
      </rPr>
      <t xml:space="preserve"> con áreas a  alturas entre de 5,0 m y 12,0 m</t>
    </r>
    <r>
      <rPr>
        <sz val="11"/>
        <color rgb="FF000000"/>
        <rFont val="Calibri"/>
        <family val="2"/>
        <scheme val="minor"/>
      </rPr>
      <t xml:space="preserve">
</t>
    </r>
    <r>
      <rPr>
        <b/>
        <sz val="11"/>
        <color indexed="8"/>
        <rFont val="Calibri"/>
        <family val="2"/>
        <scheme val="minor"/>
      </rPr>
      <t xml:space="preserve">Incluye: </t>
    </r>
    <r>
      <rPr>
        <sz val="11"/>
        <color indexed="8"/>
        <rFont val="Calibri"/>
        <family val="2"/>
        <scheme val="minor"/>
      </rPr>
      <t>el corte, retiro del cielo deteriorado, suministro e instalación de perfiles, placas de drywall, tornillería, masillada , lijada y pintura del color similar al existente, la armada y desarmada de andamios multidireccionales para los diferentes sectores del cielo raso deteriorado, con áreas  los cuales estén a una alturas entre 5,0 mt y 12,0 mt del nivel del piso.</t>
    </r>
  </si>
  <si>
    <r>
      <t xml:space="preserve">Mantenimiento correctivo para </t>
    </r>
    <r>
      <rPr>
        <u/>
        <sz val="11"/>
        <color rgb="FF000000"/>
        <rFont val="Calibri"/>
        <family val="2"/>
        <scheme val="minor"/>
      </rPr>
      <t>reparación de cielo en drywall y aplicación de pintura en diferentes sectores en cielo raso en dry wall deteriorado,</t>
    </r>
    <r>
      <rPr>
        <b/>
        <u/>
        <sz val="11"/>
        <color rgb="FFFF0000"/>
        <rFont val="Calibri"/>
        <family val="2"/>
        <scheme val="minor"/>
      </rPr>
      <t xml:space="preserve"> con áreas a  alturas entre de 2.8 m y 5 m</t>
    </r>
    <r>
      <rPr>
        <sz val="11"/>
        <color rgb="FF000000"/>
        <rFont val="Calibri"/>
        <family val="2"/>
        <scheme val="minor"/>
      </rPr>
      <t xml:space="preserve">
</t>
    </r>
    <r>
      <rPr>
        <b/>
        <sz val="11"/>
        <color indexed="8"/>
        <rFont val="Calibri"/>
        <family val="2"/>
        <scheme val="minor"/>
      </rPr>
      <t xml:space="preserve">Incluye: </t>
    </r>
    <r>
      <rPr>
        <sz val="11"/>
        <color indexed="8"/>
        <rFont val="Calibri"/>
        <family val="2"/>
        <scheme val="minor"/>
      </rPr>
      <t>el corte, retiro del cielo deteriorado, suministro e instalación de perfiles, placas de drywall, tornillería, masillada , lijada y pintura del color similar al existente, la armada y desarmada de andamios multidireccionales para los diferentes sectores del cielo raso deteriorado, con áreas  los cuales estén a una alturas entre 2,8 mt y 5,0 mt del nivel del piso.</t>
    </r>
  </si>
  <si>
    <r>
      <t xml:space="preserve">Mantenimiento correctivo para </t>
    </r>
    <r>
      <rPr>
        <u/>
        <sz val="11"/>
        <color rgb="FF000000"/>
        <rFont val="Calibri"/>
        <family val="2"/>
        <scheme val="minor"/>
      </rPr>
      <t>reparación de cielo en drywall y aplicación de pintura en diferentes sectores en cielo raso en dry wall deteriorado,</t>
    </r>
    <r>
      <rPr>
        <b/>
        <u/>
        <sz val="11"/>
        <color rgb="FFFF0000"/>
        <rFont val="Calibri"/>
        <family val="2"/>
        <scheme val="minor"/>
      </rPr>
      <t xml:space="preserve"> con áreas a alturas entre de 12,0 m y 20,0 m</t>
    </r>
    <r>
      <rPr>
        <sz val="11"/>
        <color rgb="FF000000"/>
        <rFont val="Calibri"/>
        <family val="2"/>
        <scheme val="minor"/>
      </rPr>
      <t xml:space="preserve">
</t>
    </r>
    <r>
      <rPr>
        <b/>
        <sz val="11"/>
        <color indexed="8"/>
        <rFont val="Calibri"/>
        <family val="2"/>
        <scheme val="minor"/>
      </rPr>
      <t xml:space="preserve">Incluye: </t>
    </r>
    <r>
      <rPr>
        <sz val="11"/>
        <color indexed="8"/>
        <rFont val="Calibri"/>
        <family val="2"/>
        <scheme val="minor"/>
      </rPr>
      <t>el corte, retiro del cielo deteriorado, suministro e instalación de perfiles, placas de drywall, tornillería, masillada , lijada y pintura del color similar al existente, la armada y desarmada de andamios multidireccionales para los diferentes sectores del cielo raso deteriorado, con áreas  los cuales estén a una alturas entre 12,0 mt y 20,0 mt del nivel del piso.</t>
    </r>
  </si>
  <si>
    <r>
      <t xml:space="preserve">Mantenimiento correctivo cielos en drywall. Con áreas a altura de entre 2.80 m y 5.0 m.
</t>
    </r>
    <r>
      <rPr>
        <b/>
        <sz val="11"/>
        <color rgb="FF000000"/>
        <rFont val="Calibri"/>
        <family val="2"/>
        <scheme val="minor"/>
      </rPr>
      <t xml:space="preserve">Incluye. </t>
    </r>
    <r>
      <rPr>
        <sz val="11"/>
        <color rgb="FF000000"/>
        <rFont val="Calibri"/>
        <family val="2"/>
        <scheme val="minor"/>
      </rPr>
      <t xml:space="preserve">Suministro e instalacion de cielos en drywall,  Masillado, cambio o refuerzo  de estructura metálica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</si>
  <si>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cielos en drywall. Con áreas a altura de entre 5.0 m y 12.0 m.
</t>
    </r>
    <r>
      <rPr>
        <b/>
        <sz val="11"/>
        <color rgb="FF000000"/>
        <rFont val="Calibri"/>
        <family val="2"/>
        <scheme val="minor"/>
      </rPr>
      <t xml:space="preserve">Incluye. </t>
    </r>
    <r>
      <rPr>
        <sz val="11"/>
        <color rgb="FF000000"/>
        <rFont val="Calibri"/>
        <family val="2"/>
        <scheme val="minor"/>
      </rPr>
      <t xml:space="preserve">Suministro e instalacion de cielos en drywall,  Masillado, cambio o refuerzo  de estructura metálica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</si>
  <si>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cielos en drywall. Con áreas a altura de entre 12.0 m y 20.0 m.
</t>
    </r>
    <r>
      <rPr>
        <b/>
        <sz val="11"/>
        <color rgb="FF000000"/>
        <rFont val="Calibri"/>
        <family val="2"/>
        <scheme val="minor"/>
      </rPr>
      <t xml:space="preserve">Incluye. </t>
    </r>
    <r>
      <rPr>
        <sz val="11"/>
        <color rgb="FF000000"/>
        <rFont val="Calibri"/>
        <family val="2"/>
        <scheme val="minor"/>
      </rPr>
      <t xml:space="preserve">Suministro e instalacion de cielos en drywall,  Masillado, cambio o refuerzo  de estructura metálica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</si>
  <si>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cielos en drywall. Con áreas a altura de entre 2.80 m y 5.0 m.
</t>
    </r>
    <r>
      <rPr>
        <b/>
        <sz val="11"/>
        <color rgb="FF000000"/>
        <rFont val="Calibri"/>
        <family val="2"/>
        <scheme val="minor"/>
      </rPr>
      <t xml:space="preserve">Incluye. </t>
    </r>
    <r>
      <rPr>
        <sz val="11"/>
        <color rgb="FF000000"/>
        <rFont val="Calibri"/>
        <family val="2"/>
        <scheme val="minor"/>
      </rPr>
      <t xml:space="preserve">Masillado, resane y  refuerzo  de estructura metálica.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</si>
  <si>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cielos en drywall. Con áreas a altura de entre 5.0 m y 12.0 m.
</t>
    </r>
    <r>
      <rPr>
        <b/>
        <sz val="11"/>
        <color rgb="FF000000"/>
        <rFont val="Calibri"/>
        <family val="2"/>
        <scheme val="minor"/>
      </rPr>
      <t xml:space="preserve">Incluye. </t>
    </r>
    <r>
      <rPr>
        <sz val="11"/>
        <color rgb="FF000000"/>
        <rFont val="Calibri"/>
        <family val="2"/>
        <scheme val="minor"/>
      </rPr>
      <t xml:space="preserve">Masillado, resane y  refuerzo  de estructura metálica.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</si>
  <si>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cielos en drywall. Con áreas a altura de entre 12.0 m y 20.0 m.
</t>
    </r>
    <r>
      <rPr>
        <b/>
        <sz val="11"/>
        <color rgb="FF000000"/>
        <rFont val="Calibri"/>
        <family val="2"/>
        <scheme val="minor"/>
      </rPr>
      <t xml:space="preserve">Incluye. </t>
    </r>
    <r>
      <rPr>
        <sz val="11"/>
        <color rgb="FF000000"/>
        <rFont val="Calibri"/>
        <family val="2"/>
        <scheme val="minor"/>
      </rPr>
      <t xml:space="preserve">Masillado, resane y  refuerzo  de estructura metálica.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</si>
  <si>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muro con superboard.  Con áreas a altura de hasta 2.80 m.
</t>
    </r>
    <r>
      <rPr>
        <b/>
        <sz val="11"/>
        <color rgb="FF000000"/>
        <rFont val="Calibri"/>
        <family val="2"/>
        <scheme val="minor"/>
      </rPr>
      <t xml:space="preserve">Incluye. </t>
    </r>
    <r>
      <rPr>
        <sz val="11"/>
        <color rgb="FF000000"/>
        <rFont val="Calibri"/>
        <family val="2"/>
        <scheme val="minor"/>
      </rPr>
      <t xml:space="preserve">Suministro e instalación de Muro en sistema drywall con superboard ambas caras y aislamiento acustico. Incluye lamina superboard 10 mm o similar, frescasa, perfileria, cinta y macilla.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</si>
  <si>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muro con superboard. Con áreas a altura de entre 2.80 m y 5.0 m.
</t>
    </r>
    <r>
      <rPr>
        <b/>
        <sz val="11"/>
        <color rgb="FF000000"/>
        <rFont val="Calibri"/>
        <family val="2"/>
        <scheme val="minor"/>
      </rPr>
      <t xml:space="preserve">Incluye. </t>
    </r>
    <r>
      <rPr>
        <sz val="11"/>
        <color rgb="FF000000"/>
        <rFont val="Calibri"/>
        <family val="2"/>
        <scheme val="minor"/>
      </rPr>
      <t xml:space="preserve">Suministro e instalación de Muro en sistema drywall con superboard ambas caras y aislamiento acustico. Incluye lamina superboard 10 mm o similar, frescasa, perfileria, cinta y macilla.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</si>
  <si>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muro con superboard. Con áreas a altura de entre 12.0 m y 20.0 m.
</t>
    </r>
    <r>
      <rPr>
        <b/>
        <sz val="11"/>
        <color rgb="FF000000"/>
        <rFont val="Calibri"/>
        <family val="2"/>
        <scheme val="minor"/>
      </rPr>
      <t xml:space="preserve">Incluye. </t>
    </r>
    <r>
      <rPr>
        <sz val="11"/>
        <color rgb="FF000000"/>
        <rFont val="Calibri"/>
        <family val="2"/>
        <scheme val="minor"/>
      </rPr>
      <t xml:space="preserve">Suministro e instalación de Muro en sistema drywall con superboard ambas caras y aislamiento acustico. Incluye lamina superboard 10 mm o similar, frescasa, perfileria, cinta y macilla.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</si>
  <si>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cielos en drywall. Con áreas a altura de hasta 2.80 m.
</t>
    </r>
    <r>
      <rPr>
        <b/>
        <sz val="11"/>
        <color rgb="FF000000"/>
        <rFont val="Calibri"/>
        <family val="2"/>
        <scheme val="minor"/>
      </rPr>
      <t xml:space="preserve">Incluye. </t>
    </r>
    <r>
      <rPr>
        <sz val="11"/>
        <color rgb="FF000000"/>
        <rFont val="Calibri"/>
        <family val="2"/>
        <scheme val="minor"/>
      </rPr>
      <t xml:space="preserve">Masillado, resane y  refuerzo  de estructura metálica.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</si>
  <si>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cielos en drywall. Con áreas a altura de hasta 2.80 m.
</t>
    </r>
    <r>
      <rPr>
        <b/>
        <sz val="11"/>
        <color rgb="FF000000"/>
        <rFont val="Calibri"/>
        <family val="2"/>
        <scheme val="minor"/>
      </rPr>
      <t xml:space="preserve">Incluye. </t>
    </r>
    <r>
      <rPr>
        <sz val="11"/>
        <color rgb="FF000000"/>
        <rFont val="Calibri"/>
        <family val="2"/>
        <scheme val="minor"/>
      </rPr>
      <t xml:space="preserve">Suministro e instalacion de cielos en drywall,  Masillado, cambio o refuerzo  de estructura metálica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</si>
  <si>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muro con superboard. Con áreas a altura de hasta 2.80 m.
</t>
    </r>
    <r>
      <rPr>
        <b/>
        <sz val="11"/>
        <color rgb="FF000000"/>
        <rFont val="Calibri"/>
        <family val="2"/>
        <scheme val="minor"/>
      </rPr>
      <t xml:space="preserve">Incluye.  </t>
    </r>
    <r>
      <rPr>
        <sz val="11"/>
        <color rgb="FF000000"/>
        <rFont val="Calibri"/>
        <family val="2"/>
        <scheme val="minor"/>
      </rPr>
      <t xml:space="preserve">Masillado, resane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</si>
  <si>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muro con superboard. Con áreas a altura de entre 12.0 m y 20.0 m.
</t>
    </r>
    <r>
      <rPr>
        <b/>
        <sz val="11"/>
        <color rgb="FF000000"/>
        <rFont val="Calibri"/>
        <family val="2"/>
        <scheme val="minor"/>
      </rPr>
      <t xml:space="preserve">Incluye.  </t>
    </r>
    <r>
      <rPr>
        <sz val="11"/>
        <color rgb="FF000000"/>
        <rFont val="Calibri"/>
        <family val="2"/>
        <scheme val="minor"/>
      </rPr>
      <t xml:space="preserve">Masillado, resane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</si>
  <si>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correctivo para </t>
    </r>
    <r>
      <rPr>
        <u/>
        <sz val="11"/>
        <color rgb="FF000000"/>
        <rFont val="Calibri"/>
        <family val="2"/>
        <scheme val="minor"/>
      </rPr>
      <t>reparación de cielo en drywall y aplicación de pintura en diferentes sectores en cielo raso en dry wall deteriorado,</t>
    </r>
    <r>
      <rPr>
        <b/>
        <u/>
        <sz val="11"/>
        <color rgb="FFFF0000"/>
        <rFont val="Calibri"/>
        <family val="2"/>
        <scheme val="minor"/>
      </rPr>
      <t xml:space="preserve"> con áreas a alturas hasta 2.80m</t>
    </r>
    <r>
      <rPr>
        <sz val="11"/>
        <color rgb="FF000000"/>
        <rFont val="Calibri"/>
        <family val="2"/>
        <scheme val="minor"/>
      </rPr>
      <t xml:space="preserve">
</t>
    </r>
    <r>
      <rPr>
        <b/>
        <sz val="11"/>
        <color indexed="8"/>
        <rFont val="Calibri"/>
        <family val="2"/>
        <scheme val="minor"/>
      </rPr>
      <t xml:space="preserve">Incluye: </t>
    </r>
    <r>
      <rPr>
        <sz val="11"/>
        <color indexed="8"/>
        <rFont val="Calibri"/>
        <family val="2"/>
        <scheme val="minor"/>
      </rPr>
      <t>el corte, retiro del cielo deteriorado, suministro e instalación de perfiles, placas de drywall, tornillería, masillada , lijada y pintura del color similar al existente, la armada y desarmada de andamios multidireccionales para los diferentes sectores del cielo raso deteriorado, con áreas  los cuales estén a una alturas hasta 2.8 mt del nivel del piso.</t>
    </r>
  </si>
  <si>
    <r>
      <t xml:space="preserve">Mantenimiento correctivo muro con superboard. Con áreas a altura de entre 5.0 m y 12.0 m.
</t>
    </r>
    <r>
      <rPr>
        <b/>
        <sz val="11"/>
        <color rgb="FF000000"/>
        <rFont val="Calibri"/>
        <family val="2"/>
        <scheme val="minor"/>
      </rPr>
      <t xml:space="preserve">Incluye. </t>
    </r>
    <r>
      <rPr>
        <sz val="11"/>
        <color rgb="FF000000"/>
        <rFont val="Calibri"/>
        <family val="2"/>
        <scheme val="minor"/>
      </rPr>
      <t xml:space="preserve">Suministro e instalación de Muro en sistema drywall con superboard ambas caras y aislamiento acustico. Incluye lamina superboard 10 mm o similar, frescasa, perfileria, cinta y macilla.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</si>
  <si>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muro con superboard. Con áreas a altura de entre 2.80 m y 5.0 m.
</t>
    </r>
    <r>
      <rPr>
        <b/>
        <sz val="11"/>
        <color rgb="FF000000"/>
        <rFont val="Calibri"/>
        <family val="2"/>
        <scheme val="minor"/>
      </rPr>
      <t xml:space="preserve">Incluye.  </t>
    </r>
    <r>
      <rPr>
        <sz val="11"/>
        <color rgb="FF000000"/>
        <rFont val="Calibri"/>
        <family val="2"/>
        <scheme val="minor"/>
      </rPr>
      <t xml:space="preserve">Masillado, resane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</si>
  <si>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muro con superboard. Con áreas a altura de entre 5.0 m y 12.0 m.
</t>
    </r>
    <r>
      <rPr>
        <b/>
        <sz val="11"/>
        <color rgb="FF000000"/>
        <rFont val="Calibri"/>
        <family val="2"/>
        <scheme val="minor"/>
      </rPr>
      <t xml:space="preserve">Incluye.  </t>
    </r>
    <r>
      <rPr>
        <sz val="11"/>
        <color rgb="FF000000"/>
        <rFont val="Calibri"/>
        <family val="2"/>
        <scheme val="minor"/>
      </rPr>
      <t xml:space="preserve">Masillado, resane y  Aplicación de pintura tipo 2 (tres capas), andamios y equipos para trabajar en alturas. 
</t>
    </r>
    <r>
      <rPr>
        <b/>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</si>
  <si>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Mantenimiento preventivo de pintura muros casa de la musica: Con áreas a altura de hasta 2.80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muros (incluye resanes en estuco hasta 0.25 m2).
NOTA: Incluye disposición final de escombros en botaderos autorizados. Asi como todos los elementos necesarios para su correcto funcionamiento</t>
    </r>
  </si>
  <si>
    <r>
      <t xml:space="preserve">Mantenimiento preventivo de pintura muros casa de la musica: Con áreas a altura de entre 2.80 m y 5.0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muros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</si>
  <si>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muros casa de la musica:  Con áreas a altura de entre 5.0 m y 12.0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muros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</si>
  <si>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muros casa de la musica:  Con áreas a altura de entre 12.0 m y 20.0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muros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</si>
  <si>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techo casa de la musica: Con áreas a altura de hasta 2.80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techos (incluye resanes en estuco hasta 0.25 m2).
NOTA: Incluye disposición final de escombros en botaderos autorizados. Asi como todos los elementos necesarios para su correcto funcionamiento</t>
    </r>
  </si>
  <si>
    <r>
      <t xml:space="preserve">Mantenimiento preventivo de pintura techo casa de la musica: Con áreas a altura de entre 2.80 m y 5.0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techos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</si>
  <si>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techo casa de la musica: Con áreas a altura de entre 5.0 m y 12.0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techos (incluye resanes en estuco hasta 0.25 m2). andamios y equipos para trabajar en alturas. 
NOTA: Incluye disposición final de escombros en botaderos autorizados. Asi como todos los elementos necesarios para su correcto funcionamiento</t>
    </r>
  </si>
  <si>
    <r>
      <t xml:space="preserve">Mantenimiento preventivo de pintura techo casa de la musica: Con áreas a altura de entre 12.0 m y 20.0 m.
</t>
    </r>
    <r>
      <rPr>
        <b/>
        <sz val="11"/>
        <color rgb="FF000000"/>
        <rFont val="Calibri"/>
        <family val="2"/>
        <scheme val="minor"/>
      </rPr>
      <t xml:space="preserve">Incluye: </t>
    </r>
    <r>
      <rPr>
        <sz val="11"/>
        <color rgb="FF000000"/>
        <rFont val="Calibri"/>
        <family val="2"/>
        <scheme val="minor"/>
      </rPr>
      <t xml:space="preserve"> suministro y aplicación de Pintura (2 manos)  en vinilo tipo 1 para interiores y exteriores sobre techos (incluye resanes en estuco hasta 0.25 m2). andamios y equipos para trabajar en alturas. 
NOTA: Incluye disposición final de escombros en botaderos autorizados. Asi como todos los elementos necesarios para su correcto funcionamiento</t>
    </r>
  </si>
  <si>
    <t xml:space="preserve">Construcción de Cielo falso en superboard, descolgado de la estructura existente, de acabado en pintura blanca tipo 1 a 3 manos. Incluye perfilería y elementos de fijación. Incluye todo lo necesario para el correcto funcionamiento y realización de la actividad. </t>
  </si>
  <si>
    <t xml:space="preserve">Estuco plástico sobre muros, incluye filos, esquineros y dilataciones. Incluye todo lo necesario para el correcto funcionamiento y realización de la actividad. </t>
  </si>
  <si>
    <t>m3</t>
  </si>
  <si>
    <r>
      <t xml:space="preserve">Mantenimiento correctivo de linea de abasto tuberia PVC - S  diametros de 2" a 4" en plazoleta y casa de la musica. </t>
    </r>
    <r>
      <rPr>
        <b/>
        <i/>
        <sz val="11"/>
        <color rgb="FF000000"/>
        <rFont val="Calibri"/>
        <family val="2"/>
        <scheme val="minor"/>
      </rPr>
      <t xml:space="preserve">Incluye: </t>
    </r>
    <r>
      <rPr>
        <sz val="11"/>
        <color rgb="FF000000"/>
        <rFont val="Calibri"/>
        <family val="2"/>
        <scheme val="minor"/>
      </rPr>
      <t xml:space="preserve">Demolición de la piedra Royal Dorada, Demolición de concreto, Excavación, Reparación de la tubería PVC - S  diametros de 2" a 4".  Llenado con el material de la excavación, Vaciado de piso en concreto , Reparación y reposición del piso en piedra Royal Dorada, incluye cortes a máquina, pega y la lechada.
</t>
    </r>
    <r>
      <rPr>
        <b/>
        <i/>
        <sz val="11"/>
        <color rgb="FF000000"/>
        <rFont val="Calibri"/>
        <family val="2"/>
        <scheme val="minor"/>
      </rPr>
      <t xml:space="preserve">NOTA: </t>
    </r>
    <r>
      <rPr>
        <sz val="11"/>
        <color rgb="FF000000"/>
        <rFont val="Calibri"/>
        <family val="2"/>
        <scheme val="minor"/>
      </rPr>
      <t>Incluye disposición final de escombros en botaderos autorizados. Asi como todos los elementos necesarios para su correcto funcionamiento</t>
    </r>
  </si>
  <si>
    <r>
      <t xml:space="preserve">Suministro e instalacion de vidrio templado 6mm -  7mm  según area afectada.
</t>
    </r>
    <r>
      <rPr>
        <b/>
        <sz val="11"/>
        <color rgb="FF000000"/>
        <rFont val="Calibri"/>
        <family val="2"/>
        <scheme val="minor"/>
      </rPr>
      <t>Inlcuye:</t>
    </r>
    <r>
      <rPr>
        <sz val="11"/>
        <color rgb="FF000000"/>
        <rFont val="Calibri"/>
        <family val="2"/>
        <scheme val="minor"/>
      </rPr>
      <t xml:space="preserve">  Suminsitro, instalacion y retiro de vidrio templado de 6 mm - 7mm; Todo los elementos de sujecion necesarios ; Asi como tambien sellantes o siliconas requerdias.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 Incluye andamios y elementos para trabajo en alturas de ser necesario</t>
    </r>
  </si>
  <si>
    <r>
      <t xml:space="preserve">Suministro e instalacion de vidrio templado 8mm -  9mm  según area afectada.
</t>
    </r>
    <r>
      <rPr>
        <b/>
        <sz val="11"/>
        <color rgb="FF000000"/>
        <rFont val="Calibri"/>
        <family val="2"/>
        <scheme val="minor"/>
      </rPr>
      <t>Inlcuye:</t>
    </r>
    <r>
      <rPr>
        <sz val="11"/>
        <color rgb="FF000000"/>
        <rFont val="Calibri"/>
        <family val="2"/>
        <scheme val="minor"/>
      </rPr>
      <t xml:space="preserve">  Suminsitro, instalacion y retiro de vidrio templado de 8 mm - 9mm; Todo los elementos de sujecion necesarios ; Asi como tambien sellantes o siliconas requerdias.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 Incluye andamios y elementos para trabajo en alturas de ser necesario</t>
    </r>
  </si>
  <si>
    <r>
      <t xml:space="preserve">Cambio de clave para cerradurras de pasador tipo pico loro, pasador multipunto, pasador plano, chapa con pasador de seguridad. </t>
    </r>
    <r>
      <rPr>
        <b/>
        <sz val="11"/>
        <color rgb="FF000000"/>
        <rFont val="Calibri"/>
        <family val="2"/>
        <scheme val="minor"/>
      </rPr>
      <t xml:space="preserve">INCLUYE: </t>
    </r>
    <r>
      <rPr>
        <sz val="11"/>
        <color rgb="FFFF0000"/>
        <rFont val="Calibri"/>
        <family val="2"/>
        <scheme val="minor"/>
      </rPr>
      <t>Copia de llaves y suministro de llaveros.</t>
    </r>
  </si>
  <si>
    <t>Mantenimiento a sillas de madera costado norte plazoleta ( zona chorros ), incluye retiro de toda la madera largueros, mantenimiento a la estructura metálica, la cual incluye lijada, aplicación de anticorrosivo epóxico y pintura de acabado epóxica negra, el suministro e instalación de largueros deteriorados ( los que presentan perforaciones sueltas, podridos, grietas en la madera en su sección ), de medidas 8 cm x 3,5 cm de 2,0 ml de largo en madera teca cepillados, incluye la lijada y preparación de la superficie, pintura con profilan para exteriores elan plus, la perforación, instalación sobre los tornillos existentes, colocación de damas en madera en cada tornillo, y la restauración de los largueros que se encuentren en buen estado, el cual incluye lijada y preparación de la superficie, pintura con profilan para exteriores elan plus, colocación de damas en madera en cada tornillo con igual procedimiento que los nuevos, el retiro de las tuercas oxidadas, el cambio de estas tuercas. Nota: la estructura metálica aparentemente no presenta deterioro considerable, pero al retirar la madera se evaluará con la interventoría si requiere algún tipo de reparación, la cual se cotizaría en su momento</t>
  </si>
  <si>
    <r>
      <t>A</t>
    </r>
    <r>
      <rPr>
        <sz val="11"/>
        <color rgb="FFFF0000"/>
        <rFont val="Calibri"/>
        <family val="2"/>
        <scheme val="minor"/>
      </rPr>
      <t xml:space="preserve"> X</t>
    </r>
    <r>
      <rPr>
        <sz val="11"/>
        <color rgb="FF000000"/>
        <rFont val="Calibri"/>
        <family val="2"/>
        <scheme val="minor"/>
      </rPr>
      <t>%</t>
    </r>
  </si>
  <si>
    <r>
      <t xml:space="preserve">U </t>
    </r>
    <r>
      <rPr>
        <b/>
        <sz val="11"/>
        <color rgb="FFFF0000"/>
        <rFont val="Calibri"/>
        <family val="2"/>
        <scheme val="minor"/>
      </rPr>
      <t>X</t>
    </r>
    <r>
      <rPr>
        <b/>
        <sz val="11"/>
        <rFont val="Calibri"/>
        <family val="2"/>
        <scheme val="minor"/>
      </rPr>
      <t>%</t>
    </r>
  </si>
  <si>
    <t>Mantenimiento correctivo: Suministro e instalación de piedras royal doradas a junta perdida de 30 cm, incluye cortes con pulidora, pegacor de corona, lechada de corona, y el suministro e instalación de las placas en piedra royal dorada de espesor 2 cm, Incluye juntas y dilataciones. Incluye todo lo necesario para el correcto funcionamiento y realización de la actividad. Incluye disposición final de escombros.</t>
  </si>
  <si>
    <t>Suministro, transporte e instalación de Plataforma en lámina de alfajor de 3/16", de medidas 3,50 m X 2,26 m, estructura en vigas metálicas de 70 mm X 70 mm de espesor 2,5 mm colocadas cada 60 cm para recibir la lámina de alfajor, ancladas a los muros laterales existentes, incluye anticorrosivo y pintura esmalte de acabado. Incluye dispisción final de escombros</t>
  </si>
  <si>
    <t>Suministro, transporte e instalación de Plataforma en lámina de alfajor de 3/16", de área total de 20,40 m2, estructura en vigas metálicas de 70 mm X 70 mm de espesor 3 mm colocadas cada 60 cm para recibir la lámina de alfajor, ancladas a los muros laterales existentes, incluye columna de 135 mm X 135 mm de 2mts de altura y una viga de 135 mm X 135 mm de 4.50 de largo, ángulos de 4" X 4" en 4 mm, incluye anticorrosivo y pintura esmalte de acabado, y todos los elementos necesarios para su correcto funcionamiento. Incluye dispisción final de escombros</t>
  </si>
  <si>
    <t>Suministro, transporte e instalación de pasamanos metálicos en plataformas y en escaleras de lámina de alfajor,  de altura 90 cm, 3 barras horizontales, incluye anticorrosivo y pintura de acabado. Incluye dispisción final de escombros</t>
  </si>
  <si>
    <t>Suministro, transporte e instalación de escalera en lámina de alfajor de 3/16" de 8 peldaños y de 60cm de ancho, incluye estructura en PTS de 1500 mm x 60 mm, la fijación a la plataforma y al piso, el anticorrosivo y pintura de acabado. Incluye dispisción final de escombros</t>
  </si>
  <si>
    <t>Suministro, transporte e instalación de ganchos en PTS de 1 ½" X  1½ " de longitud de 60 cm + 120 cm en forma de L,  adosados al muro y anclados con pernos, incluye el anticorrosivo y pintura de acabado. Incluye dispisción final de escombros</t>
  </si>
  <si>
    <t>Mantenimiento correctivo a maderas de los lavamanos de baños de terraza, incluye lijado, pintura y barnis. Incluye todo lo necesario para la correcta realización de la actividad</t>
  </si>
  <si>
    <t>Mantenimiento correctivo de vidriera bodega de vigilantes, de tal manera que se pueda llevar el vidrio hasta abajo. Incluye trabajo en estructuras metálicas, suministro e instalación de nuevo vidrio templado 8 mm, lijado y pintura. Inlcuye todo lo necesario para la correcta ejecución de la actividad</t>
  </si>
  <si>
    <r>
      <t xml:space="preserve">Mantenimiento correctivo de guarda escobas en piedra royal beta Ancho 10 cm  y espesor  0,5 a 1,0 cm  similar a la instalada en casa de la musica. </t>
    </r>
    <r>
      <rPr>
        <b/>
        <sz val="11"/>
        <color rgb="FF000000"/>
        <rFont val="Calibri"/>
        <family val="2"/>
        <scheme val="minor"/>
      </rPr>
      <t>Incluye:</t>
    </r>
    <r>
      <rPr>
        <sz val="11"/>
        <color rgb="FF000000"/>
        <rFont val="Calibri"/>
        <family val="2"/>
        <scheme val="minor"/>
      </rPr>
      <t xml:space="preserve"> Siministro e instalacion de guarda escobas recto en piedra royal beta-altura hasta 10 cm, igual al existente, incluye corte, lechada, pegacor.
</t>
    </r>
    <r>
      <rPr>
        <b/>
        <sz val="11"/>
        <color rgb="FF000000"/>
        <rFont val="Calibri"/>
        <family val="2"/>
        <scheme val="minor"/>
      </rPr>
      <t>NOTA:</t>
    </r>
    <r>
      <rPr>
        <sz val="11"/>
        <color rgb="FF000000"/>
        <rFont val="Calibri"/>
        <family val="2"/>
        <scheme val="minor"/>
      </rPr>
      <t xml:space="preserve"> Incluye disposición final de escombros en botaderos autorizados. Asi como todos los elementos necesarios para su correcto funcionamiento</t>
    </r>
  </si>
  <si>
    <t>EXCAVACIÓN MANUAL de material heterogéneo, bajo cualquier grado de humedad. Incluye: roca descompuesta, bolas de roca, el cargue, transporte interno y externo, botada de material proveniente de las excavaciones en los sitios autorizados por la entidad ambiental y su medida será en el sitio. Incluye entibado.</t>
  </si>
  <si>
    <t>LLENOS EN MATERIAL PROVENIENTES DE LA EXCAVACIÓN, compactados mecánicamente hasta obtener una densidad del 95% de la máxima obtenida en el ensayo del próctor modificado. Incluye transporte interno. Su medida será en sitio ya compactado.</t>
  </si>
  <si>
    <t>Suministro, transporte e instalación de ACERO DE REFUERZO FIGURADO Fy= 420 MPa-60000 PSI, corrugado. Incluye transporte con descarga, transporte interno, alambre de amarre, certificados y todos los elementos necesarios para su correcta instalación, según diseño y recomendaciones estructurales.</t>
  </si>
  <si>
    <t>kg</t>
  </si>
  <si>
    <t xml:space="preserve">Demolición de concreto de cualquier resistencia, reforzado o ciclópeo, y en cualquier clase de estructura, con medios manuales, martillo neumático y equipo de oxicorte. Incluye disposición final de escombros. Incluye limpieza del área. Acabado de acuerdo con la solicitud de la gestoría.  </t>
  </si>
  <si>
    <t>Instalación de media caña en concreto de 21 MPa con sika latex, como remate de muro con losa de piso, de medidas 10cm x 10 cm. Incluye limpieza del sitio y generación de superficie de adherencia.</t>
  </si>
  <si>
    <t>3.10</t>
  </si>
  <si>
    <t>3.11</t>
  </si>
  <si>
    <t>3.12</t>
  </si>
  <si>
    <t>3.13</t>
  </si>
  <si>
    <t>3.14</t>
  </si>
  <si>
    <t>3.15</t>
  </si>
  <si>
    <t>punto</t>
  </si>
  <si>
    <t>2.40</t>
  </si>
  <si>
    <t>Corrección de goteras en negativo con el suministro, transporte e instalación de bandejas o canoas con tuberías PVC-S de 1". Incluye elementos de soporte, accesorios, pega, limpiador, conexión a tubería de la red de drenaje existente. Incluye todo lo necesario para la adecuada realización de la actividad. Incluye equipo certificado para trabajo seguro en alturas de ser necesario.</t>
  </si>
  <si>
    <t>CUADRO ESPECIFICACIONES TÉCNICAS - MANTENIMIENTO LOCATIVO - PARQUE DE LOS DESEOS</t>
  </si>
  <si>
    <t>Valor Unitario</t>
  </si>
  <si>
    <t>Valor Total</t>
  </si>
  <si>
    <t>Cantidad</t>
  </si>
  <si>
    <t>1.18</t>
  </si>
  <si>
    <t>Suministro e instalación de tapas en polipropileno para contador acueducto ( cumplen norma de EPM ), incluye demolición en concreto de la tapa removible, el vaciado en concreto, y el suministro, transporte e instalación de la tapa en polipropileno del contador acueducto. Incluye disposición final de escombros.</t>
  </si>
  <si>
    <t>Mantenimiento preventivo en zona de arenero, incluye remover arena existente mecanica o manualmente, de tal manera que se reduzca la compactación por el paso del tiempo. La medida será en obra, tomada antes de iniciar a remover la arena.  Incluye transporte interno del material</t>
  </si>
  <si>
    <t>Suministro e instalación de tapas metálicas para contador acueducto ( cumplen norma de EPM ), incluye demolición en concreto de la tapa removible, el vaciado en concreto, y el suministro, transporte e instalación de la tapa metálica del contador acueducto. Incluye disposición final de escombros.</t>
  </si>
  <si>
    <t>Suministro e instalación de tapas en polipropileno para cajas de inspección, electricas o sanitarias de 60x60cm. Inlcuye el suministro, transporte e instalación de la tapa en polipropileno. Incluye acabado en pintura color nata maní o similar a su entorno. Incluye disposición final de escombros.</t>
  </si>
  <si>
    <t>Suministro e instalación de tapas en polipropileno para cajas de inspección, electricas o sanitarias de 60x80cm. Inlcuye el suministro, transporte e instalación de la tapa en polipropileno. Incluye acabado en pintura color nata maní o similar a su entorno. Incluye disposición final de escombros.</t>
  </si>
  <si>
    <t>Suministro e instalación de tapas en polipropileno para cajas de inspección, electricas o sanitarias de 50x50cm. Inlcuye el suministro, transporte e instalación de la tapa en polipropileno. Incluye acabado en pintura color nata maní o similar a su entorno. Incluye disposición final de escombros.</t>
  </si>
  <si>
    <t>1.19</t>
  </si>
  <si>
    <t>1.17</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</si>
  <si>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</si>
  <si>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</si>
  <si>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</si>
  <si>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</si>
  <si>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</si>
  <si>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</si>
  <si>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</si>
  <si>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</si>
  <si>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</si>
  <si>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</si>
  <si>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</si>
  <si>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</si>
  <si>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</si>
  <si>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</si>
  <si>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</si>
  <si>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</si>
  <si>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</si>
  <si>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</si>
  <si>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</si>
  <si>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</si>
  <si>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</si>
  <si>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</si>
  <si>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</si>
  <si>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</si>
  <si>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</si>
  <si>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</si>
  <si>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</si>
  <si>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</si>
  <si>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</si>
  <si>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</si>
  <si>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Suministro, transporte e instalación de rejilla para alcorque (media luna) en perfil de acero con radio aproximado de 1,40m. Inlcuye soldadura, pintura con anticorrosivo y 2 manos de pintura negra. Incluye todo lo necesario para la correcta realizaciónd e la actividad, como limpieza del área a intervenir. De acuerdo al plano EPM-CO-163-00-027-AR-A</t>
  </si>
  <si>
    <t>Mantenimiento preventivo en zona de arenero, incluye suministro, transporte y descargue de arena blanca tipo silice de grano mediano con la misma caracteristica de la arena existente actualemente, incluye la distribución mecanica o manualmente de tal manera que el quede una superficie horizontal y homogenea. Incluye transporte interno del material</t>
  </si>
  <si>
    <t>CONSTRUCCIONES INGECIVILES SAS</t>
  </si>
  <si>
    <t>CONSTRUJOTA</t>
  </si>
  <si>
    <r>
      <t>A</t>
    </r>
    <r>
      <rPr>
        <sz val="11"/>
        <color rgb="FFFF0000"/>
        <rFont val="Calibri"/>
        <family val="2"/>
        <scheme val="minor"/>
      </rPr>
      <t xml:space="preserve"> 18</t>
    </r>
    <r>
      <rPr>
        <sz val="11"/>
        <color rgb="FF000000"/>
        <rFont val="Calibri"/>
        <family val="2"/>
        <scheme val="minor"/>
      </rPr>
      <t>%</t>
    </r>
  </si>
  <si>
    <t>U 8%</t>
  </si>
  <si>
    <t>U 15%</t>
  </si>
  <si>
    <r>
      <t>A</t>
    </r>
    <r>
      <rPr>
        <sz val="11"/>
        <color rgb="FFFF0000"/>
        <rFont val="Calibri"/>
        <family val="2"/>
        <scheme val="minor"/>
      </rPr>
      <t xml:space="preserve"> 20</t>
    </r>
    <r>
      <rPr>
        <sz val="11"/>
        <color rgb="FF000000"/>
        <rFont val="Calibri"/>
        <family val="2"/>
        <scheme val="minor"/>
      </rPr>
      <t>%</t>
    </r>
  </si>
  <si>
    <t>MANOBRAR</t>
  </si>
  <si>
    <t xml:space="preserve">  </t>
  </si>
  <si>
    <t>PROMEDIO</t>
  </si>
  <si>
    <t>VALOR MEDIO</t>
  </si>
  <si>
    <t>Suministro e instalación de Charnela (válvula antiretorno) de 6" en la red de aguas negras en el sótano, incluye demolición de concreto y caja, vaciado de la nueva caja de medidas 1,0 m X 0,60 mt en concreto de 21 MPa, el herraje de la tapa de 1,0 m X 0,60 m y vaciado en concreto de la tapa removible. Profundidad aproximada de la red: 0,70 m. Incluye disposición final de escombros en lugar autorizado por la entidad ambiental. Incluye todo lo necesario para la correcta realización de la actividad.</t>
  </si>
  <si>
    <t>VALOR 2021</t>
  </si>
  <si>
    <t>IVA 19%  (Si aplica)</t>
  </si>
  <si>
    <t>Suministro, transporte e instalación de anclajes para trabajo seguro en alturas, bajo estricto cumplimiento de la Resolución 4272 de 2021. Debe entregar ficha técnica del anclaje instalado, realizar el respectivo rotulado del anclaje, crear la hoja de vida del anclaje, entregar certificado de calibración del equipo con el cual se realice la prueba de extracción, entregar informe detallado del tipo de anclaje y descripción de su forma de anclaje y registro fotografico del mismo. Debe garantizar que se cumpla a cabalidad los requerimeintos y normativas exigidas tanto para el proceso de instalación del anclaje como de los materiales utilizados en el mismo.</t>
  </si>
  <si>
    <t>FORMULARIO DE PRECIOS - REVISIÓN ANUAL ANCLAJES - PARQUE DE LOS DESEOS</t>
  </si>
  <si>
    <t>Recertificación anual de puntos de anclajes con prueba de extracción al 100% de la carga de diseño de los elementos instalados en terraza Casa de la Música - Parque de los Deseos. Los resultados de la prueba deben ser registrados de manera detallada, documentando la carga aplicada, el comportamiento del anclaje durante la prueba, y cualquier recomendación de mantenimiento o corrección. Incluye mantenimiento preventivo y correctivo en cada punto. Incluye memorias de cálculo, registro fotografico y ficha de inspección de cada anclaje. Incluye Informe de recertificación para puntos de anclaje que cumplan con todos los requerimientos y normativas exigidas. También certificado de calibración del equipo con el cual se realice la prueba de carga.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</si>
</sst>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 #,##0_-;\-&quot;$&quot;\ * #,##0_-;_-&quot;$&quot;\ * &quot;-&quot;_-;_-@_-"/>
    <numFmt numFmtId="44" formatCode="_-&quot;$&quot;\ * #,##0.00_-;\-&quot;$&quot;\ * #,##0.00_-;_-&quot;$&quot;\ * &quot;-&quot;??_-;_-@_-"/>
    <numFmt numFmtId="164" formatCode="_-[$$-240A]\ * #,##0_-;\-[$$-240A]\ * #,##0_-;_-[$$-240A]\ * &quot;-&quot;??_-;_-@_-"/>
    <numFmt numFmtId="165" formatCode="_([$$-240A]\ * #,##0_);_([$$-240A]\ * \(#,##0\);_([$$-240A]\ * &quot;-&quot;??_);_(@_)"/>
    <numFmt numFmtId="166" formatCode="_(&quot;$&quot;\ * #,##0.00_);_(&quot;$&quot;\ * \(#,##0.00\);_(&quot;$&quot;\ * &quot;-&quot;??_);_(@_)"/>
    <numFmt numFmtId="167" formatCode="_-* #,##0\ &quot;€&quot;_-;\-* #,##0\ &quot;€&quot;_-;_-* &quot;-&quot;\ &quot;€&quot;_-;_-@_-"/>
  </numFmts>
  <fonts count="31" x14ac:knownFonts="1">
    <font>
      <sz val="11"/>
      <color theme="1"/>
      <name val="Calibri"/>
      <family val="2"/>
      <scheme val="minor"/>
    </font>
    <font>
      <sz val="11"/>
      <color theme="1"/>
      <name val="Calibri"/>
      <family val="2"/>
      <scheme val="minor"/>
    </font>
    <font>
      <sz val="11"/>
      <name val="Calibri"/>
      <family val="2"/>
      <scheme val="minor"/>
    </font>
    <font>
      <sz val="11"/>
      <color rgb="FF000000"/>
      <name val="Calibri"/>
      <family val="2"/>
      <scheme val="minor"/>
    </font>
    <font>
      <b/>
      <sz val="11"/>
      <color rgb="FF000000"/>
      <name val="Calibri"/>
      <family val="2"/>
      <scheme val="minor"/>
    </font>
    <font>
      <sz val="10"/>
      <name val="Arial"/>
      <family val="2"/>
    </font>
    <font>
      <sz val="11"/>
      <color indexed="8"/>
      <name val="Calibri"/>
      <family val="2"/>
    </font>
    <font>
      <sz val="10"/>
      <name val="Arial"/>
      <family val="2"/>
    </font>
    <font>
      <sz val="11"/>
      <color theme="1"/>
      <name val="Arial Narrow"/>
      <family val="2"/>
    </font>
    <font>
      <sz val="12"/>
      <color theme="1"/>
      <name val="Calibri"/>
      <family val="2"/>
      <scheme val="minor"/>
    </font>
    <font>
      <sz val="11"/>
      <color rgb="FFFF0000"/>
      <name val="Calibri"/>
      <family val="2"/>
      <scheme val="minor"/>
    </font>
    <font>
      <b/>
      <sz val="11"/>
      <color rgb="FFFF0000"/>
      <name val="Calibri"/>
      <family val="2"/>
      <scheme val="minor"/>
    </font>
    <font>
      <b/>
      <i/>
      <sz val="11"/>
      <color rgb="FF000000"/>
      <name val="Calibri"/>
      <family val="2"/>
      <scheme val="minor"/>
    </font>
    <font>
      <sz val="11"/>
      <color indexed="10"/>
      <name val="Calibri"/>
      <family val="2"/>
      <scheme val="minor"/>
    </font>
    <font>
      <sz val="11"/>
      <color indexed="8"/>
      <name val="Calibri"/>
      <family val="2"/>
      <scheme val="minor"/>
    </font>
    <font>
      <b/>
      <i/>
      <sz val="11"/>
      <color indexed="8"/>
      <name val="Calibri"/>
      <family val="2"/>
      <scheme val="minor"/>
    </font>
    <font>
      <b/>
      <sz val="11"/>
      <color indexed="8"/>
      <name val="Calibri"/>
      <family val="2"/>
      <scheme val="minor"/>
    </font>
    <font>
      <u/>
      <sz val="11"/>
      <color rgb="FF000000"/>
      <name val="Calibri"/>
      <family val="2"/>
      <scheme val="minor"/>
    </font>
    <font>
      <u/>
      <sz val="11"/>
      <color indexed="10"/>
      <name val="Calibri"/>
      <family val="2"/>
      <scheme val="minor"/>
    </font>
    <font>
      <b/>
      <i/>
      <sz val="11"/>
      <color rgb="FFFF0000"/>
      <name val="Calibri"/>
      <family val="2"/>
      <scheme val="minor"/>
    </font>
    <font>
      <i/>
      <sz val="11"/>
      <name val="Calibri"/>
      <family val="2"/>
      <scheme val="minor"/>
    </font>
    <font>
      <b/>
      <i/>
      <sz val="11"/>
      <name val="Calibri"/>
      <family val="2"/>
      <scheme val="minor"/>
    </font>
    <font>
      <b/>
      <sz val="11"/>
      <name val="Calibri"/>
      <family val="2"/>
      <scheme val="minor"/>
    </font>
    <font>
      <b/>
      <u/>
      <sz val="11"/>
      <color rgb="FFFF0000"/>
      <name val="Calibri"/>
      <family val="2"/>
      <scheme val="minor"/>
    </font>
    <font>
      <u/>
      <sz val="11"/>
      <color indexed="8"/>
      <name val="Calibri"/>
      <family val="2"/>
      <scheme val="minor"/>
    </font>
    <font>
      <u/>
      <sz val="11"/>
      <color rgb="FFFF0000"/>
      <name val="Calibri"/>
      <family val="2"/>
      <scheme val="minor"/>
    </font>
    <font>
      <sz val="12"/>
      <name val="Calibri"/>
      <family val="2"/>
      <scheme val="minor"/>
    </font>
    <font>
      <sz val="10"/>
      <color theme="1"/>
      <name val="Calibri"/>
      <family val="2"/>
      <scheme val="minor"/>
    </font>
    <font>
      <b/>
      <sz val="14"/>
      <color rgb="FF000000"/>
      <name val="Calibri"/>
      <family val="2"/>
      <scheme val="minor"/>
    </font>
    <font>
      <sz val="8"/>
      <name val="Calibri"/>
      <family val="2"/>
      <scheme val="minor"/>
    </font>
    <font>
      <sz val="10"/>
      <color rgb="FF000000"/>
      <name val="Arial"/>
      <family val="2"/>
    </font>
  </fonts>
  <fills count="9">
    <fill>
      <patternFill patternType="none"/>
    </fill>
    <fill>
      <patternFill patternType="gray125"/>
    </fill>
    <fill>
      <patternFill patternType="solid">
        <fgColor rgb="FFC6E0B4"/>
        <bgColor rgb="FF000000"/>
      </patternFill>
    </fill>
    <fill>
      <patternFill patternType="solid">
        <fgColor theme="0" tint="-0.249977111117893"/>
        <bgColor rgb="FF000000"/>
      </patternFill>
    </fill>
    <fill>
      <patternFill patternType="solid">
        <fgColor theme="9" tint="0.59999389629810485"/>
        <bgColor indexed="64"/>
      </patternFill>
    </fill>
    <fill>
      <patternFill patternType="solid">
        <fgColor rgb="FFA5A5A5"/>
        <bgColor rgb="FF000000"/>
      </patternFill>
    </fill>
    <fill>
      <patternFill patternType="solid">
        <fgColor rgb="FFDBDBDB"/>
        <bgColor rgb="FF000000"/>
      </patternFill>
    </fill>
    <fill>
      <patternFill patternType="solid">
        <fgColor theme="2" tint="-0.249977111117893"/>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9">
    <xf numFmtId="0" fontId="0" fillId="0" borderId="0"/>
    <xf numFmtId="44" fontId="1" fillId="0" borderId="0" applyFont="0" applyFill="0" applyBorder="0" applyAlignment="0" applyProtection="0"/>
    <xf numFmtId="42" fontId="1" fillId="0" borderId="0" applyFont="0" applyFill="0" applyBorder="0" applyAlignment="0" applyProtection="0"/>
    <xf numFmtId="0" fontId="5" fillId="0" borderId="0"/>
    <xf numFmtId="0" fontId="6" fillId="0" borderId="0" applyFont="0" applyFill="0" applyBorder="0" applyAlignment="0" applyProtection="0"/>
    <xf numFmtId="167" fontId="7" fillId="0" borderId="0" applyFont="0" applyFill="0" applyBorder="0" applyAlignment="0" applyProtection="0"/>
    <xf numFmtId="166" fontId="7" fillId="0" borderId="0" applyFont="0" applyFill="0" applyBorder="0" applyAlignment="0" applyProtection="0"/>
    <xf numFmtId="0" fontId="1" fillId="0" borderId="0"/>
    <xf numFmtId="0" fontId="7" fillId="0" borderId="0"/>
  </cellStyleXfs>
  <cellXfs count="67">
    <xf numFmtId="0" fontId="0" fillId="0" borderId="0" xfId="0"/>
    <xf numFmtId="0" fontId="2" fillId="0" borderId="1" xfId="0" applyFont="1" applyBorder="1" applyAlignment="1">
      <alignment horizontal="center" vertical="center" wrapText="1"/>
    </xf>
    <xf numFmtId="0" fontId="3" fillId="0" borderId="2"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xf numFmtId="42" fontId="4" fillId="2" borderId="1" xfId="2"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42" fontId="3" fillId="0" borderId="0" xfId="2" applyFont="1" applyFill="1" applyBorder="1" applyAlignment="1">
      <alignment horizontal="center" vertical="center"/>
    </xf>
    <xf numFmtId="0" fontId="4"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pplyAlignment="1">
      <alignment horizontal="center" vertical="center"/>
    </xf>
    <xf numFmtId="42" fontId="0" fillId="0" borderId="1" xfId="2" applyFont="1" applyFill="1" applyBorder="1" applyAlignment="1">
      <alignment horizontal="center" vertical="center"/>
    </xf>
    <xf numFmtId="2" fontId="0" fillId="0" borderId="1" xfId="0" applyNumberFormat="1" applyBorder="1" applyAlignment="1">
      <alignment horizontal="center" vertical="center"/>
    </xf>
    <xf numFmtId="42" fontId="2" fillId="0" borderId="1" xfId="2"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42" fontId="3" fillId="0" borderId="1" xfId="2" applyFont="1" applyFill="1" applyBorder="1" applyAlignment="1">
      <alignment horizontal="center" vertical="center"/>
    </xf>
    <xf numFmtId="42" fontId="3" fillId="0" borderId="1" xfId="2" applyFont="1" applyFill="1" applyBorder="1" applyAlignment="1">
      <alignment horizontal="center" vertical="center" wrapText="1"/>
    </xf>
    <xf numFmtId="42" fontId="0" fillId="0" borderId="1" xfId="2" applyFont="1" applyFill="1" applyBorder="1" applyAlignment="1">
      <alignment horizontal="center" vertical="center" wrapText="1"/>
    </xf>
    <xf numFmtId="0" fontId="26" fillId="0" borderId="1" xfId="0" applyFont="1" applyBorder="1" applyAlignment="1">
      <alignment horizontal="center" vertical="center" wrapText="1"/>
    </xf>
    <xf numFmtId="164" fontId="26" fillId="0" borderId="1" xfId="0" applyNumberFormat="1" applyFont="1" applyBorder="1" applyAlignment="1">
      <alignment horizontal="center" vertical="center"/>
    </xf>
    <xf numFmtId="42" fontId="3" fillId="0" borderId="1" xfId="0" applyNumberFormat="1" applyFont="1" applyBorder="1" applyAlignment="1">
      <alignment vertical="center"/>
    </xf>
    <xf numFmtId="0" fontId="8"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0" xfId="0" applyFont="1" applyAlignment="1">
      <alignment horizontal="center" vertical="center" wrapText="1"/>
    </xf>
    <xf numFmtId="42" fontId="3" fillId="5" borderId="1" xfId="2" applyFont="1" applyFill="1" applyBorder="1" applyAlignment="1">
      <alignment horizontal="center" vertical="center"/>
    </xf>
    <xf numFmtId="165" fontId="3" fillId="0" borderId="1" xfId="1" applyNumberFormat="1" applyFont="1" applyFill="1" applyBorder="1" applyAlignment="1">
      <alignment horizontal="center" vertical="center"/>
    </xf>
    <xf numFmtId="42" fontId="22" fillId="5" borderId="1" xfId="2" applyFont="1" applyFill="1" applyBorder="1" applyAlignment="1">
      <alignment horizontal="center" vertical="center"/>
    </xf>
    <xf numFmtId="42" fontId="4" fillId="5" borderId="1" xfId="2" applyFont="1" applyFill="1" applyBorder="1" applyAlignment="1">
      <alignment horizontal="center" vertical="center"/>
    </xf>
    <xf numFmtId="165" fontId="22" fillId="6" borderId="1" xfId="0" applyNumberFormat="1" applyFont="1" applyFill="1" applyBorder="1" applyAlignment="1">
      <alignment vertical="center"/>
    </xf>
    <xf numFmtId="42" fontId="4" fillId="0" borderId="0" xfId="2" applyFont="1" applyFill="1" applyBorder="1" applyAlignment="1">
      <alignment horizontal="center" vertical="center" wrapText="1"/>
    </xf>
    <xf numFmtId="164" fontId="4" fillId="0" borderId="0" xfId="0" applyNumberFormat="1" applyFont="1" applyAlignment="1">
      <alignment horizontal="center" vertical="center" wrapText="1"/>
    </xf>
    <xf numFmtId="0" fontId="3" fillId="0" borderId="1" xfId="0" applyFont="1" applyBorder="1" applyAlignment="1">
      <alignment horizontal="center" vertical="top" wrapText="1"/>
    </xf>
    <xf numFmtId="2" fontId="3" fillId="0" borderId="1" xfId="0" applyNumberFormat="1" applyFont="1" applyBorder="1" applyAlignment="1">
      <alignment horizontal="center" vertical="center"/>
    </xf>
    <xf numFmtId="2" fontId="3" fillId="0" borderId="1" xfId="0" applyNumberFormat="1" applyFont="1" applyBorder="1" applyAlignment="1">
      <alignment horizontal="left" vertical="center" indent="1"/>
    </xf>
    <xf numFmtId="0" fontId="4" fillId="3" borderId="1" xfId="0" applyFont="1" applyFill="1" applyBorder="1" applyAlignment="1">
      <alignment horizontal="center" vertical="center" wrapText="1"/>
    </xf>
    <xf numFmtId="42" fontId="4" fillId="3" borderId="1" xfId="2"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4" fillId="3" borderId="1" xfId="0" applyFont="1" applyFill="1" applyBorder="1" applyAlignment="1">
      <alignment horizontal="left" vertical="center" wrapText="1"/>
    </xf>
    <xf numFmtId="0" fontId="3" fillId="0" borderId="1" xfId="0" applyFont="1" applyBorder="1" applyAlignment="1">
      <alignment vertical="top" wrapText="1"/>
    </xf>
    <xf numFmtId="1" fontId="3" fillId="0" borderId="1" xfId="0" applyNumberFormat="1" applyFont="1" applyBorder="1" applyAlignment="1">
      <alignment horizontal="center" vertical="center"/>
    </xf>
    <xf numFmtId="42" fontId="3" fillId="0" borderId="1" xfId="2" applyFont="1" applyFill="1" applyBorder="1" applyAlignment="1">
      <alignment horizontal="left" vertical="top" wrapText="1"/>
    </xf>
    <xf numFmtId="42" fontId="3" fillId="0" borderId="1" xfId="2" applyFont="1" applyFill="1" applyBorder="1" applyAlignment="1">
      <alignment vertical="center" wrapText="1"/>
    </xf>
    <xf numFmtId="42" fontId="0" fillId="0" borderId="1" xfId="2" applyFont="1" applyFill="1" applyBorder="1"/>
    <xf numFmtId="0" fontId="4" fillId="0" borderId="1" xfId="0" applyFont="1" applyBorder="1" applyAlignment="1">
      <alignment horizontal="left" vertical="center" wrapText="1"/>
    </xf>
    <xf numFmtId="0" fontId="4" fillId="7" borderId="1" xfId="0" applyFont="1" applyFill="1" applyBorder="1" applyAlignment="1">
      <alignment horizontal="center" vertical="center" wrapText="1"/>
    </xf>
    <xf numFmtId="165" fontId="4" fillId="7" borderId="1" xfId="0" applyNumberFormat="1" applyFont="1" applyFill="1" applyBorder="1" applyAlignment="1">
      <alignment horizontal="center" vertical="center" wrapText="1"/>
    </xf>
    <xf numFmtId="42" fontId="2" fillId="8" borderId="1" xfId="2"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42" fontId="3" fillId="0" borderId="1" xfId="2" applyFont="1" applyBorder="1" applyAlignment="1">
      <alignment horizontal="left" vertical="top" wrapText="1"/>
    </xf>
    <xf numFmtId="42" fontId="0" fillId="0" borderId="1" xfId="2" applyFont="1" applyBorder="1"/>
    <xf numFmtId="42" fontId="4" fillId="3" borderId="1" xfId="2" applyFont="1" applyFill="1" applyBorder="1" applyAlignment="1">
      <alignment horizontal="left" vertical="center" wrapText="1"/>
    </xf>
    <xf numFmtId="42" fontId="26" fillId="0" borderId="1" xfId="2" applyFont="1" applyBorder="1" applyAlignment="1">
      <alignment horizontal="center" vertical="center"/>
    </xf>
    <xf numFmtId="165" fontId="3" fillId="0" borderId="0" xfId="0" applyNumberFormat="1" applyFont="1" applyAlignment="1">
      <alignment vertical="center"/>
    </xf>
    <xf numFmtId="42" fontId="3" fillId="0" borderId="1" xfId="2" applyFont="1" applyBorder="1" applyAlignment="1">
      <alignment vertical="center" wrapText="1"/>
    </xf>
    <xf numFmtId="0" fontId="3" fillId="0" borderId="1" xfId="0" applyFont="1" applyBorder="1" applyAlignment="1">
      <alignment horizontal="left" vertical="center" wrapText="1"/>
    </xf>
    <xf numFmtId="42" fontId="30" fillId="0" borderId="0" xfId="2" applyFont="1"/>
    <xf numFmtId="42" fontId="3" fillId="0" borderId="0" xfId="0" applyNumberFormat="1" applyFont="1" applyAlignment="1">
      <alignment vertical="center"/>
    </xf>
    <xf numFmtId="0" fontId="4" fillId="0" borderId="1" xfId="0" applyFont="1" applyBorder="1" applyAlignment="1">
      <alignment horizontal="center" vertical="center"/>
    </xf>
    <xf numFmtId="0" fontId="28" fillId="4" borderId="1" xfId="0" applyFont="1" applyFill="1" applyBorder="1" applyAlignment="1">
      <alignment horizontal="center" vertical="center"/>
    </xf>
    <xf numFmtId="0" fontId="28" fillId="4" borderId="2"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4" fillId="3" borderId="1" xfId="0" applyFont="1" applyFill="1" applyBorder="1" applyAlignment="1">
      <alignment horizontal="left" vertical="center" wrapText="1"/>
    </xf>
  </cellXfs>
  <cellStyles count="9">
    <cellStyle name="Euro" xfId="4" xr:uid="{00000000-0005-0000-0000-000000000000}"/>
    <cellStyle name="Moneda" xfId="1" builtinId="4"/>
    <cellStyle name="Moneda [0]" xfId="2" builtinId="7"/>
    <cellStyle name="Moneda [0] 2" xfId="5" xr:uid="{00000000-0005-0000-0000-000003000000}"/>
    <cellStyle name="Moneda 2" xfId="6" xr:uid="{00000000-0005-0000-0000-000004000000}"/>
    <cellStyle name="Normal" xfId="0" builtinId="0"/>
    <cellStyle name="Normal 2" xfId="7" xr:uid="{00000000-0005-0000-0000-000006000000}"/>
    <cellStyle name="Normal 3" xfId="8" xr:uid="{00000000-0005-0000-0000-000007000000}"/>
    <cellStyle name="Normal 4" xfId="3" xr:uid="{00000000-0005-0000-0000-000008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16A6F-FA78-4242-9A7C-A235F5B96AE6}">
  <sheetPr>
    <outlinePr summaryBelow="0"/>
  </sheetPr>
  <dimension ref="A1:F15"/>
  <sheetViews>
    <sheetView tabSelected="1" zoomScale="85" zoomScaleNormal="85" workbookViewId="0">
      <pane xSplit="2" ySplit="3" topLeftCell="C4" activePane="bottomRight" state="frozen"/>
      <selection pane="topRight" activeCell="I1" sqref="I1"/>
      <selection pane="bottomLeft" activeCell="A3" sqref="A3"/>
      <selection pane="bottomRight" activeCell="C6" sqref="C6"/>
    </sheetView>
  </sheetViews>
  <sheetFormatPr baseColWidth="10" defaultColWidth="11.42578125" defaultRowHeight="15" x14ac:dyDescent="0.25"/>
  <cols>
    <col min="1" max="1" width="5.42578125" style="3" customWidth="1"/>
    <col min="2" max="2" width="36.5703125" style="5" customWidth="1"/>
    <col min="3" max="3" width="9.85546875" style="3" customWidth="1"/>
    <col min="4" max="4" width="13.28515625" style="3" customWidth="1"/>
    <col min="5" max="5" width="15.5703125" style="9" customWidth="1"/>
    <col min="6" max="6" width="14.7109375" style="4" customWidth="1"/>
    <col min="7" max="16384" width="11.42578125" style="5"/>
  </cols>
  <sheetData>
    <row r="1" spans="1:6" ht="18.75" x14ac:dyDescent="0.25">
      <c r="A1" s="62" t="s">
        <v>277</v>
      </c>
      <c r="B1" s="62"/>
      <c r="C1" s="62"/>
      <c r="D1" s="62"/>
      <c r="E1" s="63"/>
      <c r="F1" s="63"/>
    </row>
    <row r="2" spans="1:6" s="4" customFormat="1" ht="16.5" customHeight="1" x14ac:dyDescent="0.25">
      <c r="A2" s="2"/>
      <c r="E2" s="64"/>
      <c r="F2" s="64"/>
    </row>
    <row r="3" spans="1:6" ht="37.5" customHeight="1" x14ac:dyDescent="0.25">
      <c r="A3" s="10" t="s">
        <v>140</v>
      </c>
      <c r="B3" s="10" t="s">
        <v>0</v>
      </c>
      <c r="C3" s="10" t="s">
        <v>1</v>
      </c>
      <c r="D3" s="10" t="s">
        <v>221</v>
      </c>
      <c r="E3" s="6" t="s">
        <v>219</v>
      </c>
      <c r="F3" s="7" t="s">
        <v>220</v>
      </c>
    </row>
    <row r="4" spans="1:6" ht="191.25" customHeight="1" x14ac:dyDescent="0.25">
      <c r="A4" s="61">
        <v>1</v>
      </c>
      <c r="B4" s="58" t="s">
        <v>278</v>
      </c>
      <c r="C4" s="1" t="s">
        <v>6</v>
      </c>
      <c r="D4" s="1">
        <v>1</v>
      </c>
      <c r="E4" s="15"/>
      <c r="F4" s="40"/>
    </row>
    <row r="5" spans="1:6" ht="165" x14ac:dyDescent="0.25">
      <c r="A5" s="61">
        <v>2</v>
      </c>
      <c r="B5" s="58" t="s">
        <v>276</v>
      </c>
      <c r="C5" s="1" t="s">
        <v>6</v>
      </c>
      <c r="D5" s="1">
        <v>1</v>
      </c>
      <c r="E5" s="15"/>
      <c r="F5" s="40"/>
    </row>
    <row r="6" spans="1:6" ht="15.75" customHeight="1" x14ac:dyDescent="0.25">
      <c r="B6" s="27"/>
      <c r="C6" s="27"/>
      <c r="D6" s="27"/>
      <c r="E6" s="33"/>
      <c r="F6" s="34"/>
    </row>
    <row r="7" spans="1:6" ht="15.75" customHeight="1" x14ac:dyDescent="0.25">
      <c r="B7" s="27" t="s">
        <v>139</v>
      </c>
      <c r="C7" s="27"/>
      <c r="D7" s="27"/>
      <c r="E7" s="28" t="s">
        <v>7</v>
      </c>
      <c r="F7" s="29">
        <f>+SUM(F4:F5)</f>
        <v>0</v>
      </c>
    </row>
    <row r="8" spans="1:6" ht="15.75" customHeight="1" x14ac:dyDescent="0.25">
      <c r="B8" s="27"/>
      <c r="C8" s="27"/>
      <c r="D8" s="27"/>
      <c r="E8" s="31" t="s">
        <v>275</v>
      </c>
      <c r="F8" s="29">
        <f>F7*0.19</f>
        <v>0</v>
      </c>
    </row>
    <row r="9" spans="1:6" ht="15.75" customHeight="1" x14ac:dyDescent="0.25">
      <c r="B9" s="27"/>
      <c r="C9" s="27"/>
      <c r="D9" s="27"/>
      <c r="E9" s="31" t="s">
        <v>8</v>
      </c>
      <c r="F9" s="32">
        <f>SUM(F7:F8)</f>
        <v>0</v>
      </c>
    </row>
    <row r="10" spans="1:6" ht="15.75" customHeight="1" x14ac:dyDescent="0.25">
      <c r="A10" s="27"/>
      <c r="B10" s="27"/>
      <c r="C10" s="27"/>
      <c r="D10" s="27"/>
      <c r="E10" s="27"/>
      <c r="F10" s="27"/>
    </row>
    <row r="14" spans="1:6" x14ac:dyDescent="0.25">
      <c r="F14" s="59"/>
    </row>
    <row r="15" spans="1:6" x14ac:dyDescent="0.25">
      <c r="F15" s="60"/>
    </row>
  </sheetData>
  <mergeCells count="2">
    <mergeCell ref="A1:F1"/>
    <mergeCell ref="E2:F2"/>
  </mergeCells>
  <printOptions horizontalCentered="1"/>
  <pageMargins left="0.11811023622047245" right="0.11811023622047245" top="0.15748031496062992" bottom="0.15748031496062992"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J196"/>
  <sheetViews>
    <sheetView zoomScale="90" zoomScaleNormal="90" workbookViewId="0">
      <pane xSplit="2" ySplit="4" topLeftCell="C180" activePane="bottomRight" state="frozen"/>
      <selection pane="topRight" activeCell="I1" sqref="I1"/>
      <selection pane="bottomLeft" activeCell="A3" sqref="A3"/>
      <selection pane="bottomRight" activeCell="D183" sqref="D183"/>
    </sheetView>
  </sheetViews>
  <sheetFormatPr baseColWidth="10" defaultColWidth="11.42578125" defaultRowHeight="15" x14ac:dyDescent="0.25"/>
  <cols>
    <col min="1" max="1" width="7.42578125" style="3" customWidth="1"/>
    <col min="2" max="2" width="44.5703125" style="5" customWidth="1"/>
    <col min="3" max="3" width="9.85546875" style="3" customWidth="1"/>
    <col min="4" max="4" width="15.7109375" style="3" customWidth="1"/>
    <col min="5" max="5" width="15.85546875" style="9" customWidth="1"/>
    <col min="6" max="6" width="14.85546875" style="4" bestFit="1" customWidth="1"/>
    <col min="7" max="7" width="15.85546875" style="9" customWidth="1"/>
    <col min="8" max="8" width="15.5703125" style="4" customWidth="1"/>
    <col min="9" max="9" width="15.85546875" style="9" customWidth="1"/>
    <col min="10" max="10" width="14.85546875" style="4" bestFit="1" customWidth="1"/>
    <col min="11" max="16384" width="11.42578125" style="5"/>
  </cols>
  <sheetData>
    <row r="1" spans="1:10" ht="18.75" x14ac:dyDescent="0.25">
      <c r="A1" s="62" t="s">
        <v>218</v>
      </c>
      <c r="B1" s="62"/>
      <c r="C1" s="62"/>
      <c r="D1" s="62"/>
      <c r="E1" s="62"/>
      <c r="F1" s="62"/>
      <c r="G1" s="5"/>
      <c r="H1" s="5"/>
      <c r="I1" s="5"/>
      <c r="J1" s="5"/>
    </row>
    <row r="2" spans="1:10" s="4" customFormat="1" ht="16.5" customHeight="1" x14ac:dyDescent="0.25">
      <c r="A2" s="2"/>
    </row>
    <row r="3" spans="1:10" s="4" customFormat="1" ht="16.5" customHeight="1" x14ac:dyDescent="0.25">
      <c r="A3" s="2"/>
      <c r="E3" s="65" t="s">
        <v>264</v>
      </c>
      <c r="F3" s="65"/>
      <c r="G3" s="65" t="s">
        <v>263</v>
      </c>
      <c r="H3" s="65"/>
      <c r="I3" s="65" t="s">
        <v>269</v>
      </c>
      <c r="J3" s="65"/>
    </row>
    <row r="4" spans="1:10" ht="37.5" customHeight="1" x14ac:dyDescent="0.25">
      <c r="A4" s="10" t="s">
        <v>140</v>
      </c>
      <c r="B4" s="10" t="s">
        <v>0</v>
      </c>
      <c r="C4" s="10" t="s">
        <v>1</v>
      </c>
      <c r="D4" s="10" t="s">
        <v>221</v>
      </c>
      <c r="E4" s="6" t="s">
        <v>219</v>
      </c>
      <c r="F4" s="7" t="s">
        <v>220</v>
      </c>
      <c r="G4" s="6" t="s">
        <v>219</v>
      </c>
      <c r="H4" s="7" t="s">
        <v>220</v>
      </c>
      <c r="I4" s="6" t="s">
        <v>219</v>
      </c>
      <c r="J4" s="7" t="s">
        <v>220</v>
      </c>
    </row>
    <row r="5" spans="1:10" x14ac:dyDescent="0.25">
      <c r="A5" s="8">
        <v>1</v>
      </c>
      <c r="B5" s="38" t="s">
        <v>2</v>
      </c>
      <c r="C5" s="38"/>
      <c r="D5" s="38"/>
      <c r="E5" s="39"/>
      <c r="F5" s="38"/>
      <c r="G5" s="39"/>
      <c r="H5" s="38"/>
      <c r="I5" s="39"/>
      <c r="J5" s="38"/>
    </row>
    <row r="6" spans="1:10" ht="105" x14ac:dyDescent="0.25">
      <c r="A6" s="8" t="s">
        <v>27</v>
      </c>
      <c r="B6" s="26" t="s">
        <v>203</v>
      </c>
      <c r="C6" s="1" t="s">
        <v>186</v>
      </c>
      <c r="D6" s="1">
        <v>0.5</v>
      </c>
      <c r="E6" s="15">
        <v>54500</v>
      </c>
      <c r="F6" s="40">
        <f>E6*D6</f>
        <v>27250</v>
      </c>
      <c r="G6" s="15">
        <v>48500</v>
      </c>
      <c r="H6" s="40">
        <f>G6*D6</f>
        <v>24250</v>
      </c>
      <c r="I6" s="15">
        <v>28037</v>
      </c>
      <c r="J6" s="40">
        <f t="shared" ref="J6:J37" si="0">I6*D6</f>
        <v>14018.5</v>
      </c>
    </row>
    <row r="7" spans="1:10" ht="90" x14ac:dyDescent="0.25">
      <c r="A7" s="8" t="s">
        <v>29</v>
      </c>
      <c r="B7" s="26" t="s">
        <v>204</v>
      </c>
      <c r="C7" s="1" t="s">
        <v>186</v>
      </c>
      <c r="D7" s="1">
        <v>0.5</v>
      </c>
      <c r="E7" s="15">
        <v>45300</v>
      </c>
      <c r="F7" s="40">
        <f t="shared" ref="F7:F54" si="1">E7*D7</f>
        <v>22650</v>
      </c>
      <c r="G7" s="15">
        <v>42500</v>
      </c>
      <c r="H7" s="40">
        <f t="shared" ref="H7:H70" si="2">G7*D7</f>
        <v>21250</v>
      </c>
      <c r="I7" s="15">
        <v>30475</v>
      </c>
      <c r="J7" s="40">
        <f t="shared" si="0"/>
        <v>15237.5</v>
      </c>
    </row>
    <row r="8" spans="1:10" ht="105" x14ac:dyDescent="0.25">
      <c r="A8" s="8" t="s">
        <v>31</v>
      </c>
      <c r="B8" s="26" t="s">
        <v>205</v>
      </c>
      <c r="C8" s="1" t="s">
        <v>206</v>
      </c>
      <c r="D8" s="1">
        <v>0.5</v>
      </c>
      <c r="E8" s="15">
        <v>7500</v>
      </c>
      <c r="F8" s="40">
        <f t="shared" si="1"/>
        <v>3750</v>
      </c>
      <c r="G8" s="15">
        <v>6500</v>
      </c>
      <c r="H8" s="40">
        <f t="shared" si="2"/>
        <v>3250</v>
      </c>
      <c r="I8" s="15">
        <v>4876</v>
      </c>
      <c r="J8" s="40">
        <f t="shared" si="0"/>
        <v>2438</v>
      </c>
    </row>
    <row r="9" spans="1:10" ht="15" customHeight="1" x14ac:dyDescent="0.25">
      <c r="A9" s="8" t="s">
        <v>33</v>
      </c>
      <c r="B9" s="26" t="s">
        <v>28</v>
      </c>
      <c r="C9" s="1" t="s">
        <v>4</v>
      </c>
      <c r="D9" s="1">
        <v>1</v>
      </c>
      <c r="E9" s="18">
        <v>98700</v>
      </c>
      <c r="F9" s="40">
        <f t="shared" si="1"/>
        <v>98700</v>
      </c>
      <c r="G9" s="15">
        <v>71200</v>
      </c>
      <c r="H9" s="40">
        <f t="shared" si="2"/>
        <v>71200</v>
      </c>
      <c r="I9" s="15">
        <v>188945</v>
      </c>
      <c r="J9" s="40">
        <f t="shared" si="0"/>
        <v>188945</v>
      </c>
    </row>
    <row r="10" spans="1:10" ht="19.5" customHeight="1" x14ac:dyDescent="0.25">
      <c r="A10" s="8" t="s">
        <v>34</v>
      </c>
      <c r="B10" s="26" t="s">
        <v>30</v>
      </c>
      <c r="C10" s="1" t="s">
        <v>4</v>
      </c>
      <c r="D10" s="1">
        <v>1</v>
      </c>
      <c r="E10" s="18">
        <v>98700</v>
      </c>
      <c r="F10" s="40">
        <f t="shared" si="1"/>
        <v>98700</v>
      </c>
      <c r="G10" s="15">
        <v>120200</v>
      </c>
      <c r="H10" s="40">
        <f t="shared" si="2"/>
        <v>120200</v>
      </c>
      <c r="I10" s="15">
        <v>231610</v>
      </c>
      <c r="J10" s="40">
        <f t="shared" si="0"/>
        <v>231610</v>
      </c>
    </row>
    <row r="11" spans="1:10" ht="20.25" customHeight="1" x14ac:dyDescent="0.25">
      <c r="A11" s="8" t="s">
        <v>36</v>
      </c>
      <c r="B11" s="26" t="s">
        <v>32</v>
      </c>
      <c r="C11" s="1" t="s">
        <v>4</v>
      </c>
      <c r="D11" s="1">
        <v>1</v>
      </c>
      <c r="E11" s="18">
        <v>145300</v>
      </c>
      <c r="F11" s="40">
        <f t="shared" si="1"/>
        <v>145300</v>
      </c>
      <c r="G11" s="15">
        <v>86200</v>
      </c>
      <c r="H11" s="40">
        <f t="shared" si="2"/>
        <v>86200</v>
      </c>
      <c r="I11" s="15">
        <v>268180</v>
      </c>
      <c r="J11" s="40">
        <f t="shared" si="0"/>
        <v>268180</v>
      </c>
    </row>
    <row r="12" spans="1:10" ht="15" customHeight="1" x14ac:dyDescent="0.25">
      <c r="A12" s="8" t="s">
        <v>38</v>
      </c>
      <c r="B12" s="26" t="s">
        <v>146</v>
      </c>
      <c r="C12" s="1" t="s">
        <v>5</v>
      </c>
      <c r="D12" s="1">
        <v>1</v>
      </c>
      <c r="E12" s="18">
        <v>105400</v>
      </c>
      <c r="F12" s="40">
        <f t="shared" si="1"/>
        <v>105400</v>
      </c>
      <c r="G12" s="15">
        <v>98500</v>
      </c>
      <c r="H12" s="40">
        <f t="shared" si="2"/>
        <v>98500</v>
      </c>
      <c r="I12" s="15">
        <v>231610</v>
      </c>
      <c r="J12" s="40">
        <f t="shared" si="0"/>
        <v>231610</v>
      </c>
    </row>
    <row r="13" spans="1:10" ht="15" customHeight="1" x14ac:dyDescent="0.25">
      <c r="A13" s="8" t="s">
        <v>40</v>
      </c>
      <c r="B13" s="26" t="s">
        <v>35</v>
      </c>
      <c r="C13" s="16" t="s">
        <v>4</v>
      </c>
      <c r="D13" s="1">
        <v>1</v>
      </c>
      <c r="E13" s="18">
        <v>110400</v>
      </c>
      <c r="F13" s="40">
        <f t="shared" si="1"/>
        <v>110400</v>
      </c>
      <c r="G13" s="15">
        <v>75200</v>
      </c>
      <c r="H13" s="40">
        <f t="shared" si="2"/>
        <v>75200</v>
      </c>
      <c r="I13" s="15">
        <v>304750</v>
      </c>
      <c r="J13" s="40">
        <f t="shared" si="0"/>
        <v>304750</v>
      </c>
    </row>
    <row r="14" spans="1:10" ht="17.45" customHeight="1" x14ac:dyDescent="0.25">
      <c r="A14" s="8" t="s">
        <v>42</v>
      </c>
      <c r="B14" s="26" t="s">
        <v>37</v>
      </c>
      <c r="C14" s="16" t="s">
        <v>4</v>
      </c>
      <c r="D14" s="1">
        <v>1</v>
      </c>
      <c r="E14" s="18">
        <v>97600</v>
      </c>
      <c r="F14" s="40">
        <f t="shared" si="1"/>
        <v>97600</v>
      </c>
      <c r="G14" s="15">
        <v>95000</v>
      </c>
      <c r="H14" s="40">
        <f t="shared" si="2"/>
        <v>95000</v>
      </c>
      <c r="I14" s="15">
        <v>274275</v>
      </c>
      <c r="J14" s="40">
        <f t="shared" si="0"/>
        <v>274275</v>
      </c>
    </row>
    <row r="15" spans="1:10" ht="15" customHeight="1" x14ac:dyDescent="0.25">
      <c r="A15" s="8" t="s">
        <v>44</v>
      </c>
      <c r="B15" s="26" t="s">
        <v>39</v>
      </c>
      <c r="C15" s="16" t="s">
        <v>5</v>
      </c>
      <c r="D15" s="1">
        <v>1</v>
      </c>
      <c r="E15" s="18">
        <v>68900</v>
      </c>
      <c r="F15" s="40">
        <f t="shared" si="1"/>
        <v>68900</v>
      </c>
      <c r="G15" s="15">
        <v>47600</v>
      </c>
      <c r="H15" s="40">
        <f t="shared" si="2"/>
        <v>47600</v>
      </c>
      <c r="I15" s="15">
        <v>195040</v>
      </c>
      <c r="J15" s="40">
        <f t="shared" si="0"/>
        <v>195040</v>
      </c>
    </row>
    <row r="16" spans="1:10" ht="15" customHeight="1" x14ac:dyDescent="0.25">
      <c r="A16" s="8" t="s">
        <v>46</v>
      </c>
      <c r="B16" s="26" t="s">
        <v>41</v>
      </c>
      <c r="C16" s="16" t="s">
        <v>5</v>
      </c>
      <c r="D16" s="1">
        <v>1</v>
      </c>
      <c r="E16" s="18">
        <v>68700</v>
      </c>
      <c r="F16" s="40">
        <f t="shared" si="1"/>
        <v>68700</v>
      </c>
      <c r="G16" s="15">
        <v>58900</v>
      </c>
      <c r="H16" s="40">
        <f t="shared" si="2"/>
        <v>58900</v>
      </c>
      <c r="I16" s="15">
        <v>24380</v>
      </c>
      <c r="J16" s="40">
        <f t="shared" si="0"/>
        <v>24380</v>
      </c>
    </row>
    <row r="17" spans="1:10" ht="18.75" customHeight="1" x14ac:dyDescent="0.25">
      <c r="A17" s="8" t="s">
        <v>48</v>
      </c>
      <c r="B17" s="26" t="s">
        <v>43</v>
      </c>
      <c r="C17" s="17" t="s">
        <v>6</v>
      </c>
      <c r="D17" s="1">
        <v>1</v>
      </c>
      <c r="E17" s="18">
        <v>76500</v>
      </c>
      <c r="F17" s="40">
        <f t="shared" si="1"/>
        <v>76500</v>
      </c>
      <c r="G17" s="13">
        <v>225000</v>
      </c>
      <c r="H17" s="40">
        <f t="shared" si="2"/>
        <v>225000</v>
      </c>
      <c r="I17" s="13">
        <v>231610</v>
      </c>
      <c r="J17" s="40">
        <f t="shared" si="0"/>
        <v>231610</v>
      </c>
    </row>
    <row r="18" spans="1:10" ht="15" customHeight="1" x14ac:dyDescent="0.25">
      <c r="A18" s="8" t="s">
        <v>50</v>
      </c>
      <c r="B18" s="26" t="s">
        <v>45</v>
      </c>
      <c r="C18" s="17" t="s">
        <v>4</v>
      </c>
      <c r="D18" s="1">
        <v>1</v>
      </c>
      <c r="E18" s="18">
        <v>187600</v>
      </c>
      <c r="F18" s="40">
        <f t="shared" si="1"/>
        <v>187600</v>
      </c>
      <c r="G18" s="13">
        <v>693000</v>
      </c>
      <c r="H18" s="40">
        <f t="shared" si="2"/>
        <v>693000</v>
      </c>
      <c r="I18" s="13">
        <v>85330</v>
      </c>
      <c r="J18" s="40">
        <f t="shared" si="0"/>
        <v>85330</v>
      </c>
    </row>
    <row r="19" spans="1:10" ht="15" customHeight="1" x14ac:dyDescent="0.25">
      <c r="A19" s="8" t="s">
        <v>52</v>
      </c>
      <c r="B19" s="26" t="s">
        <v>47</v>
      </c>
      <c r="C19" s="17" t="s">
        <v>4</v>
      </c>
      <c r="D19" s="1">
        <v>1</v>
      </c>
      <c r="E19" s="18">
        <v>187600</v>
      </c>
      <c r="F19" s="40">
        <f t="shared" si="1"/>
        <v>187600</v>
      </c>
      <c r="G19" s="13">
        <v>1050000</v>
      </c>
      <c r="H19" s="40">
        <f t="shared" si="2"/>
        <v>1050000</v>
      </c>
      <c r="I19" s="13">
        <v>195040</v>
      </c>
      <c r="J19" s="40">
        <f t="shared" si="0"/>
        <v>195040</v>
      </c>
    </row>
    <row r="20" spans="1:10" ht="15" customHeight="1" x14ac:dyDescent="0.25">
      <c r="A20" s="8" t="s">
        <v>54</v>
      </c>
      <c r="B20" s="26" t="s">
        <v>49</v>
      </c>
      <c r="C20" s="17" t="s">
        <v>5</v>
      </c>
      <c r="D20" s="1">
        <v>1</v>
      </c>
      <c r="E20" s="18">
        <v>20800</v>
      </c>
      <c r="F20" s="40">
        <f t="shared" si="1"/>
        <v>20800</v>
      </c>
      <c r="G20" s="13">
        <v>16800</v>
      </c>
      <c r="H20" s="40">
        <f t="shared" si="2"/>
        <v>16800</v>
      </c>
      <c r="I20" s="13">
        <v>20235</v>
      </c>
      <c r="J20" s="40">
        <f t="shared" si="0"/>
        <v>20235</v>
      </c>
    </row>
    <row r="21" spans="1:10" ht="15" customHeight="1" x14ac:dyDescent="0.25">
      <c r="A21" s="8" t="s">
        <v>56</v>
      </c>
      <c r="B21" s="26" t="s">
        <v>51</v>
      </c>
      <c r="C21" s="17" t="s">
        <v>5</v>
      </c>
      <c r="D21" s="1">
        <v>0.5</v>
      </c>
      <c r="E21" s="18">
        <v>95400</v>
      </c>
      <c r="F21" s="40">
        <f t="shared" si="1"/>
        <v>47700</v>
      </c>
      <c r="G21" s="18">
        <v>15500</v>
      </c>
      <c r="H21" s="40">
        <f t="shared" si="2"/>
        <v>7750</v>
      </c>
      <c r="I21" s="18">
        <v>20235</v>
      </c>
      <c r="J21" s="40">
        <f t="shared" si="0"/>
        <v>10117.5</v>
      </c>
    </row>
    <row r="22" spans="1:10" ht="15" customHeight="1" x14ac:dyDescent="0.25">
      <c r="A22" s="8" t="s">
        <v>230</v>
      </c>
      <c r="B22" s="26" t="s">
        <v>53</v>
      </c>
      <c r="C22" s="17" t="s">
        <v>4</v>
      </c>
      <c r="D22" s="1">
        <v>1</v>
      </c>
      <c r="E22" s="18">
        <v>138500</v>
      </c>
      <c r="F22" s="40">
        <f t="shared" si="1"/>
        <v>138500</v>
      </c>
      <c r="G22" s="18">
        <v>498000</v>
      </c>
      <c r="H22" s="40">
        <f t="shared" si="2"/>
        <v>498000</v>
      </c>
      <c r="I22" s="18">
        <v>59731</v>
      </c>
      <c r="J22" s="40">
        <f t="shared" si="0"/>
        <v>59731</v>
      </c>
    </row>
    <row r="23" spans="1:10" ht="15" customHeight="1" x14ac:dyDescent="0.25">
      <c r="A23" s="43" t="s">
        <v>222</v>
      </c>
      <c r="B23" s="26" t="s">
        <v>55</v>
      </c>
      <c r="C23" s="8" t="s">
        <v>4</v>
      </c>
      <c r="D23" s="1">
        <v>1</v>
      </c>
      <c r="E23" s="18">
        <v>487600</v>
      </c>
      <c r="F23" s="40">
        <f t="shared" si="1"/>
        <v>487600</v>
      </c>
      <c r="G23" s="18">
        <v>498000</v>
      </c>
      <c r="H23" s="40">
        <f t="shared" si="2"/>
        <v>498000</v>
      </c>
      <c r="I23" s="18">
        <v>138235</v>
      </c>
      <c r="J23" s="40">
        <f t="shared" si="0"/>
        <v>138235</v>
      </c>
    </row>
    <row r="24" spans="1:10" ht="15" customHeight="1" x14ac:dyDescent="0.25">
      <c r="A24" s="8" t="s">
        <v>229</v>
      </c>
      <c r="B24" s="26" t="s">
        <v>223</v>
      </c>
      <c r="C24" s="17" t="s">
        <v>4</v>
      </c>
      <c r="D24" s="1">
        <v>1</v>
      </c>
      <c r="E24" s="18">
        <v>210500</v>
      </c>
      <c r="F24" s="40">
        <f t="shared" si="1"/>
        <v>210500</v>
      </c>
      <c r="G24" s="18">
        <v>475000</v>
      </c>
      <c r="H24" s="40">
        <f t="shared" si="2"/>
        <v>475000</v>
      </c>
      <c r="I24" s="18">
        <v>30475</v>
      </c>
      <c r="J24" s="40">
        <f t="shared" si="0"/>
        <v>30475</v>
      </c>
    </row>
    <row r="25" spans="1:10" ht="15" customHeight="1" x14ac:dyDescent="0.25">
      <c r="A25" s="43" t="s">
        <v>231</v>
      </c>
      <c r="B25" s="26" t="s">
        <v>226</v>
      </c>
      <c r="C25" s="17" t="s">
        <v>4</v>
      </c>
      <c r="D25" s="1">
        <v>1</v>
      </c>
      <c r="E25" s="18">
        <v>349800</v>
      </c>
      <c r="F25" s="40">
        <f t="shared" si="1"/>
        <v>349800</v>
      </c>
      <c r="G25" s="18">
        <v>215000</v>
      </c>
      <c r="H25" s="40">
        <f t="shared" si="2"/>
        <v>215000</v>
      </c>
      <c r="I25" s="18">
        <v>63998</v>
      </c>
      <c r="J25" s="40">
        <f t="shared" si="0"/>
        <v>63998</v>
      </c>
    </row>
    <row r="26" spans="1:10" ht="15" customHeight="1" x14ac:dyDescent="0.25">
      <c r="A26" s="8" t="s">
        <v>232</v>
      </c>
      <c r="B26" s="26" t="s">
        <v>227</v>
      </c>
      <c r="C26" s="17" t="s">
        <v>4</v>
      </c>
      <c r="D26" s="1">
        <v>1</v>
      </c>
      <c r="E26" s="18">
        <v>439800</v>
      </c>
      <c r="F26" s="40">
        <f t="shared" si="1"/>
        <v>439800</v>
      </c>
      <c r="G26" s="18">
        <v>330000</v>
      </c>
      <c r="H26" s="40">
        <f t="shared" si="2"/>
        <v>330000</v>
      </c>
      <c r="I26" s="18">
        <v>67838</v>
      </c>
      <c r="J26" s="40">
        <f t="shared" si="0"/>
        <v>67838</v>
      </c>
    </row>
    <row r="27" spans="1:10" ht="15" customHeight="1" x14ac:dyDescent="0.25">
      <c r="A27" s="43" t="s">
        <v>233</v>
      </c>
      <c r="B27" s="26" t="s">
        <v>228</v>
      </c>
      <c r="C27" s="17" t="s">
        <v>4</v>
      </c>
      <c r="D27" s="1">
        <v>1</v>
      </c>
      <c r="E27" s="18">
        <v>328700</v>
      </c>
      <c r="F27" s="40">
        <f t="shared" si="1"/>
        <v>328700</v>
      </c>
      <c r="G27" s="18">
        <v>182000</v>
      </c>
      <c r="H27" s="40">
        <f t="shared" si="2"/>
        <v>182000</v>
      </c>
      <c r="I27" s="18">
        <v>62718</v>
      </c>
      <c r="J27" s="40">
        <f t="shared" si="0"/>
        <v>62718</v>
      </c>
    </row>
    <row r="28" spans="1:10" ht="15" customHeight="1" x14ac:dyDescent="0.25">
      <c r="A28" s="8" t="s">
        <v>234</v>
      </c>
      <c r="B28" s="26" t="s">
        <v>225</v>
      </c>
      <c r="C28" s="17" t="s">
        <v>4</v>
      </c>
      <c r="D28" s="1">
        <v>1</v>
      </c>
      <c r="E28" s="18">
        <v>198700</v>
      </c>
      <c r="F28" s="40">
        <f t="shared" si="1"/>
        <v>198700</v>
      </c>
      <c r="G28" s="18">
        <v>575000</v>
      </c>
      <c r="H28" s="40">
        <f t="shared" si="2"/>
        <v>575000</v>
      </c>
      <c r="I28" s="18">
        <v>93948</v>
      </c>
      <c r="J28" s="40">
        <f t="shared" si="0"/>
        <v>93948</v>
      </c>
    </row>
    <row r="29" spans="1:10" ht="15" customHeight="1" x14ac:dyDescent="0.25">
      <c r="A29" s="43" t="s">
        <v>235</v>
      </c>
      <c r="B29" s="26" t="s">
        <v>261</v>
      </c>
      <c r="C29" s="8" t="s">
        <v>4</v>
      </c>
      <c r="D29" s="1">
        <v>1</v>
      </c>
      <c r="E29" s="18">
        <v>678900</v>
      </c>
      <c r="F29" s="40">
        <f t="shared" si="1"/>
        <v>678900</v>
      </c>
      <c r="G29" s="18">
        <v>442000</v>
      </c>
      <c r="H29" s="40">
        <f t="shared" si="2"/>
        <v>442000</v>
      </c>
      <c r="I29" s="18">
        <v>63998</v>
      </c>
      <c r="J29" s="40">
        <f t="shared" si="0"/>
        <v>63998</v>
      </c>
    </row>
    <row r="30" spans="1:10" ht="15" customHeight="1" x14ac:dyDescent="0.25">
      <c r="A30" s="8" t="s">
        <v>236</v>
      </c>
      <c r="B30" s="26" t="s">
        <v>57</v>
      </c>
      <c r="C30" s="17" t="s">
        <v>4</v>
      </c>
      <c r="D30" s="1">
        <v>1</v>
      </c>
      <c r="E30" s="18">
        <v>95400</v>
      </c>
      <c r="F30" s="40">
        <f t="shared" si="1"/>
        <v>95400</v>
      </c>
      <c r="G30" s="18">
        <v>92500</v>
      </c>
      <c r="H30" s="40">
        <f t="shared" si="2"/>
        <v>92500</v>
      </c>
      <c r="I30" s="18">
        <v>63998</v>
      </c>
      <c r="J30" s="40">
        <f t="shared" si="0"/>
        <v>63998</v>
      </c>
    </row>
    <row r="31" spans="1:10" ht="15" customHeight="1" x14ac:dyDescent="0.25">
      <c r="A31" s="43" t="s">
        <v>237</v>
      </c>
      <c r="B31" s="26" t="s">
        <v>147</v>
      </c>
      <c r="C31" s="17" t="s">
        <v>4</v>
      </c>
      <c r="D31" s="1">
        <v>1</v>
      </c>
      <c r="E31" s="18">
        <v>215400</v>
      </c>
      <c r="F31" s="40">
        <f t="shared" si="1"/>
        <v>215400</v>
      </c>
      <c r="G31" s="18">
        <v>92500</v>
      </c>
      <c r="H31" s="40">
        <f t="shared" si="2"/>
        <v>92500</v>
      </c>
      <c r="I31" s="18">
        <v>63998</v>
      </c>
      <c r="J31" s="40">
        <f t="shared" si="0"/>
        <v>63998</v>
      </c>
    </row>
    <row r="32" spans="1:10" ht="15" customHeight="1" x14ac:dyDescent="0.25">
      <c r="A32" s="8" t="s">
        <v>238</v>
      </c>
      <c r="B32" s="26" t="s">
        <v>58</v>
      </c>
      <c r="C32" s="17" t="s">
        <v>6</v>
      </c>
      <c r="D32" s="1">
        <v>1</v>
      </c>
      <c r="E32" s="18">
        <v>468900</v>
      </c>
      <c r="F32" s="40">
        <f t="shared" si="1"/>
        <v>468900</v>
      </c>
      <c r="G32" s="13">
        <v>268000</v>
      </c>
      <c r="H32" s="40">
        <f t="shared" si="2"/>
        <v>268000</v>
      </c>
      <c r="I32" s="13">
        <v>188945</v>
      </c>
      <c r="J32" s="40">
        <f t="shared" si="0"/>
        <v>188945</v>
      </c>
    </row>
    <row r="33" spans="1:10" ht="15" customHeight="1" x14ac:dyDescent="0.25">
      <c r="A33" s="43" t="s">
        <v>239</v>
      </c>
      <c r="B33" s="26" t="s">
        <v>59</v>
      </c>
      <c r="C33" s="8" t="s">
        <v>5</v>
      </c>
      <c r="D33" s="1">
        <v>0.5</v>
      </c>
      <c r="E33" s="18">
        <v>65800</v>
      </c>
      <c r="F33" s="40">
        <f t="shared" si="1"/>
        <v>32900</v>
      </c>
      <c r="G33" s="18">
        <v>21500</v>
      </c>
      <c r="H33" s="40">
        <f t="shared" si="2"/>
        <v>10750</v>
      </c>
      <c r="I33" s="18">
        <v>11581</v>
      </c>
      <c r="J33" s="40">
        <f t="shared" si="0"/>
        <v>5790.5</v>
      </c>
    </row>
    <row r="34" spans="1:10" ht="15" customHeight="1" x14ac:dyDescent="0.25">
      <c r="A34" s="8" t="s">
        <v>240</v>
      </c>
      <c r="B34" s="26" t="s">
        <v>60</v>
      </c>
      <c r="C34" s="8" t="s">
        <v>3</v>
      </c>
      <c r="D34" s="1">
        <v>1</v>
      </c>
      <c r="E34" s="18">
        <v>76500</v>
      </c>
      <c r="F34" s="40">
        <f t="shared" si="1"/>
        <v>76500</v>
      </c>
      <c r="G34" s="18">
        <v>37500</v>
      </c>
      <c r="H34" s="40">
        <f t="shared" si="2"/>
        <v>37500</v>
      </c>
      <c r="I34" s="18">
        <v>13409</v>
      </c>
      <c r="J34" s="40">
        <f t="shared" si="0"/>
        <v>13409</v>
      </c>
    </row>
    <row r="35" spans="1:10" ht="15" customHeight="1" x14ac:dyDescent="0.25">
      <c r="A35" s="43" t="s">
        <v>241</v>
      </c>
      <c r="B35" s="26" t="s">
        <v>61</v>
      </c>
      <c r="C35" s="16" t="s">
        <v>4</v>
      </c>
      <c r="D35" s="1">
        <v>1</v>
      </c>
      <c r="E35" s="18">
        <v>1487200</v>
      </c>
      <c r="F35" s="40">
        <f t="shared" si="1"/>
        <v>1487200</v>
      </c>
      <c r="G35" s="19">
        <v>73500</v>
      </c>
      <c r="H35" s="40">
        <f t="shared" si="2"/>
        <v>73500</v>
      </c>
      <c r="I35" s="19">
        <v>1484742</v>
      </c>
      <c r="J35" s="40">
        <f t="shared" si="0"/>
        <v>1484742</v>
      </c>
    </row>
    <row r="36" spans="1:10" ht="15" customHeight="1" x14ac:dyDescent="0.25">
      <c r="A36" s="8" t="s">
        <v>242</v>
      </c>
      <c r="B36" s="26" t="s">
        <v>62</v>
      </c>
      <c r="C36" s="16" t="s">
        <v>4</v>
      </c>
      <c r="D36" s="1">
        <v>1</v>
      </c>
      <c r="E36" s="18">
        <v>1487200</v>
      </c>
      <c r="F36" s="40">
        <f t="shared" si="1"/>
        <v>1487200</v>
      </c>
      <c r="G36" s="19">
        <v>155000</v>
      </c>
      <c r="H36" s="40">
        <f t="shared" si="2"/>
        <v>155000</v>
      </c>
      <c r="I36" s="19">
        <v>1561539</v>
      </c>
      <c r="J36" s="40">
        <f t="shared" si="0"/>
        <v>1561539</v>
      </c>
    </row>
    <row r="37" spans="1:10" ht="18.75" customHeight="1" x14ac:dyDescent="0.25">
      <c r="A37" s="43" t="s">
        <v>243</v>
      </c>
      <c r="B37" s="26" t="s">
        <v>10</v>
      </c>
      <c r="C37" s="11" t="s">
        <v>6</v>
      </c>
      <c r="D37" s="1">
        <v>1</v>
      </c>
      <c r="E37" s="18">
        <v>178300</v>
      </c>
      <c r="F37" s="40">
        <f t="shared" si="1"/>
        <v>178300</v>
      </c>
      <c r="G37" s="15">
        <v>175500</v>
      </c>
      <c r="H37" s="40">
        <f t="shared" si="2"/>
        <v>175500</v>
      </c>
      <c r="I37" s="15">
        <v>109710</v>
      </c>
      <c r="J37" s="40">
        <f t="shared" si="0"/>
        <v>109710</v>
      </c>
    </row>
    <row r="38" spans="1:10" ht="18.75" customHeight="1" x14ac:dyDescent="0.25">
      <c r="A38" s="8" t="s">
        <v>244</v>
      </c>
      <c r="B38" s="26" t="s">
        <v>11</v>
      </c>
      <c r="C38" s="11" t="s">
        <v>6</v>
      </c>
      <c r="D38" s="1">
        <v>1</v>
      </c>
      <c r="E38" s="18">
        <v>145600</v>
      </c>
      <c r="F38" s="40">
        <f t="shared" si="1"/>
        <v>145600</v>
      </c>
      <c r="G38" s="15">
        <v>95200</v>
      </c>
      <c r="H38" s="40">
        <f t="shared" si="2"/>
        <v>95200</v>
      </c>
      <c r="I38" s="15">
        <v>73140</v>
      </c>
      <c r="J38" s="40">
        <f t="shared" ref="J38:J69" si="3">I38*D38</f>
        <v>73140</v>
      </c>
    </row>
    <row r="39" spans="1:10" ht="18.75" customHeight="1" x14ac:dyDescent="0.25">
      <c r="A39" s="43" t="s">
        <v>245</v>
      </c>
      <c r="B39" s="26" t="s">
        <v>12</v>
      </c>
      <c r="C39" s="11" t="s">
        <v>6</v>
      </c>
      <c r="D39" s="1">
        <v>1</v>
      </c>
      <c r="E39" s="18">
        <v>145600</v>
      </c>
      <c r="F39" s="40">
        <f t="shared" si="1"/>
        <v>145600</v>
      </c>
      <c r="G39" s="15">
        <v>93500</v>
      </c>
      <c r="H39" s="40">
        <f t="shared" si="2"/>
        <v>93500</v>
      </c>
      <c r="I39" s="15">
        <v>85330</v>
      </c>
      <c r="J39" s="40">
        <f t="shared" si="3"/>
        <v>85330</v>
      </c>
    </row>
    <row r="40" spans="1:10" ht="18.75" customHeight="1" x14ac:dyDescent="0.25">
      <c r="A40" s="8" t="s">
        <v>246</v>
      </c>
      <c r="B40" s="26" t="s">
        <v>148</v>
      </c>
      <c r="C40" s="11" t="s">
        <v>3</v>
      </c>
      <c r="D40" s="1">
        <v>1</v>
      </c>
      <c r="E40" s="18">
        <v>65400</v>
      </c>
      <c r="F40" s="40">
        <f t="shared" si="1"/>
        <v>65400</v>
      </c>
      <c r="G40" s="15">
        <v>72000</v>
      </c>
      <c r="H40" s="40">
        <f t="shared" si="2"/>
        <v>72000</v>
      </c>
      <c r="I40" s="15">
        <v>42665</v>
      </c>
      <c r="J40" s="40">
        <f t="shared" si="3"/>
        <v>42665</v>
      </c>
    </row>
    <row r="41" spans="1:10" ht="18.75" customHeight="1" x14ac:dyDescent="0.25">
      <c r="A41" s="43" t="s">
        <v>247</v>
      </c>
      <c r="B41" s="26" t="s">
        <v>149</v>
      </c>
      <c r="C41" s="12" t="s">
        <v>5</v>
      </c>
      <c r="D41" s="1">
        <v>0.5</v>
      </c>
      <c r="E41" s="18">
        <v>28700</v>
      </c>
      <c r="F41" s="40">
        <f t="shared" si="1"/>
        <v>14350</v>
      </c>
      <c r="G41" s="15">
        <v>34200</v>
      </c>
      <c r="H41" s="40">
        <f t="shared" si="2"/>
        <v>17100</v>
      </c>
      <c r="I41" s="15">
        <v>48760</v>
      </c>
      <c r="J41" s="40">
        <f t="shared" si="3"/>
        <v>24380</v>
      </c>
    </row>
    <row r="42" spans="1:10" ht="18.75" customHeight="1" x14ac:dyDescent="0.25">
      <c r="A42" s="8" t="s">
        <v>248</v>
      </c>
      <c r="B42" s="26" t="s">
        <v>150</v>
      </c>
      <c r="C42" s="12" t="s">
        <v>6</v>
      </c>
      <c r="D42" s="1">
        <v>1</v>
      </c>
      <c r="E42" s="18">
        <v>65700</v>
      </c>
      <c r="F42" s="40">
        <f t="shared" si="1"/>
        <v>65700</v>
      </c>
      <c r="G42" s="15">
        <v>15200</v>
      </c>
      <c r="H42" s="40">
        <f t="shared" si="2"/>
        <v>15200</v>
      </c>
      <c r="I42" s="15">
        <v>24380</v>
      </c>
      <c r="J42" s="40">
        <f t="shared" si="3"/>
        <v>24380</v>
      </c>
    </row>
    <row r="43" spans="1:10" ht="18.75" customHeight="1" x14ac:dyDescent="0.25">
      <c r="A43" s="43" t="s">
        <v>249</v>
      </c>
      <c r="B43" s="26" t="s">
        <v>13</v>
      </c>
      <c r="C43" s="12" t="s">
        <v>5</v>
      </c>
      <c r="D43" s="1">
        <v>0.5</v>
      </c>
      <c r="E43" s="18">
        <v>65400</v>
      </c>
      <c r="F43" s="40">
        <f t="shared" si="1"/>
        <v>32700</v>
      </c>
      <c r="G43" s="15">
        <v>29700</v>
      </c>
      <c r="H43" s="40">
        <f t="shared" si="2"/>
        <v>14850</v>
      </c>
      <c r="I43" s="15">
        <v>188945</v>
      </c>
      <c r="J43" s="40">
        <f t="shared" si="3"/>
        <v>94472.5</v>
      </c>
    </row>
    <row r="44" spans="1:10" ht="18.75" customHeight="1" x14ac:dyDescent="0.25">
      <c r="A44" s="8" t="s">
        <v>250</v>
      </c>
      <c r="B44" s="26" t="s">
        <v>14</v>
      </c>
      <c r="C44" s="12" t="s">
        <v>9</v>
      </c>
      <c r="D44" s="1">
        <v>1</v>
      </c>
      <c r="E44" s="18">
        <v>15300</v>
      </c>
      <c r="F44" s="40">
        <f t="shared" si="1"/>
        <v>15300</v>
      </c>
      <c r="G44" s="15">
        <v>24500</v>
      </c>
      <c r="H44" s="40">
        <f t="shared" si="2"/>
        <v>24500</v>
      </c>
      <c r="I44" s="15">
        <v>18285</v>
      </c>
      <c r="J44" s="40">
        <f t="shared" si="3"/>
        <v>18285</v>
      </c>
    </row>
    <row r="45" spans="1:10" ht="18.75" customHeight="1" x14ac:dyDescent="0.25">
      <c r="A45" s="43" t="s">
        <v>251</v>
      </c>
      <c r="B45" s="26" t="s">
        <v>16</v>
      </c>
      <c r="C45" s="12" t="s">
        <v>5</v>
      </c>
      <c r="D45" s="1">
        <v>0.5</v>
      </c>
      <c r="E45" s="18">
        <v>298700</v>
      </c>
      <c r="F45" s="40">
        <f t="shared" si="1"/>
        <v>149350</v>
      </c>
      <c r="G45" s="15">
        <v>288000</v>
      </c>
      <c r="H45" s="40">
        <f t="shared" si="2"/>
        <v>144000</v>
      </c>
      <c r="I45" s="15">
        <v>188945</v>
      </c>
      <c r="J45" s="40">
        <f t="shared" si="3"/>
        <v>94472.5</v>
      </c>
    </row>
    <row r="46" spans="1:10" ht="18" customHeight="1" x14ac:dyDescent="0.25">
      <c r="A46" s="8" t="s">
        <v>252</v>
      </c>
      <c r="B46" s="26" t="s">
        <v>151</v>
      </c>
      <c r="C46" s="12" t="s">
        <v>5</v>
      </c>
      <c r="D46" s="1">
        <v>0.5</v>
      </c>
      <c r="E46" s="18">
        <v>345900</v>
      </c>
      <c r="F46" s="40">
        <f t="shared" si="1"/>
        <v>172950</v>
      </c>
      <c r="G46" s="15">
        <v>159900.33750000002</v>
      </c>
      <c r="H46" s="40">
        <f t="shared" si="2"/>
        <v>79950.168750000012</v>
      </c>
      <c r="I46" s="15">
        <v>164565</v>
      </c>
      <c r="J46" s="40">
        <f t="shared" si="3"/>
        <v>82282.5</v>
      </c>
    </row>
    <row r="47" spans="1:10" ht="19.5" customHeight="1" x14ac:dyDescent="0.25">
      <c r="A47" s="43" t="s">
        <v>253</v>
      </c>
      <c r="B47" s="26" t="s">
        <v>132</v>
      </c>
      <c r="C47" s="12" t="s">
        <v>5</v>
      </c>
      <c r="D47" s="1">
        <v>0.5</v>
      </c>
      <c r="E47" s="18">
        <v>48700</v>
      </c>
      <c r="F47" s="40">
        <f t="shared" si="1"/>
        <v>24350</v>
      </c>
      <c r="G47" s="15">
        <v>25800</v>
      </c>
      <c r="H47" s="40">
        <f t="shared" si="2"/>
        <v>12900</v>
      </c>
      <c r="I47" s="15">
        <v>30475</v>
      </c>
      <c r="J47" s="40">
        <f t="shared" si="3"/>
        <v>15237.5</v>
      </c>
    </row>
    <row r="48" spans="1:10" ht="15" customHeight="1" x14ac:dyDescent="0.25">
      <c r="A48" s="8" t="s">
        <v>254</v>
      </c>
      <c r="B48" s="26" t="s">
        <v>133</v>
      </c>
      <c r="C48" s="12" t="s">
        <v>5</v>
      </c>
      <c r="D48" s="1">
        <v>0.5</v>
      </c>
      <c r="E48" s="18">
        <v>53400</v>
      </c>
      <c r="F48" s="40">
        <f t="shared" si="1"/>
        <v>26700</v>
      </c>
      <c r="G48" s="15">
        <v>31500</v>
      </c>
      <c r="H48" s="40">
        <f t="shared" si="2"/>
        <v>15750</v>
      </c>
      <c r="I48" s="15">
        <v>42665</v>
      </c>
      <c r="J48" s="40">
        <f t="shared" si="3"/>
        <v>21332.5</v>
      </c>
    </row>
    <row r="49" spans="1:10" ht="15.75" customHeight="1" x14ac:dyDescent="0.25">
      <c r="A49" s="43" t="s">
        <v>255</v>
      </c>
      <c r="B49" s="26" t="s">
        <v>134</v>
      </c>
      <c r="C49" s="12" t="s">
        <v>5</v>
      </c>
      <c r="D49" s="1">
        <v>0.5</v>
      </c>
      <c r="E49" s="18">
        <v>98700</v>
      </c>
      <c r="F49" s="40">
        <f t="shared" si="1"/>
        <v>49350</v>
      </c>
      <c r="G49" s="15">
        <v>107500</v>
      </c>
      <c r="H49" s="40">
        <f t="shared" si="2"/>
        <v>53750</v>
      </c>
      <c r="I49" s="15">
        <v>84111</v>
      </c>
      <c r="J49" s="40">
        <f t="shared" si="3"/>
        <v>42055.5</v>
      </c>
    </row>
    <row r="50" spans="1:10" ht="12.75" customHeight="1" x14ac:dyDescent="0.25">
      <c r="A50" s="8" t="s">
        <v>256</v>
      </c>
      <c r="B50" s="26" t="s">
        <v>135</v>
      </c>
      <c r="C50" s="12" t="s">
        <v>5</v>
      </c>
      <c r="D50" s="1">
        <v>0.5</v>
      </c>
      <c r="E50" s="18">
        <v>98700</v>
      </c>
      <c r="F50" s="40">
        <f t="shared" si="1"/>
        <v>49350</v>
      </c>
      <c r="G50" s="15">
        <v>87200</v>
      </c>
      <c r="H50" s="40">
        <f t="shared" si="2"/>
        <v>43600</v>
      </c>
      <c r="I50" s="15">
        <v>84111</v>
      </c>
      <c r="J50" s="40">
        <f t="shared" si="3"/>
        <v>42055.5</v>
      </c>
    </row>
    <row r="51" spans="1:10" ht="19.5" customHeight="1" x14ac:dyDescent="0.25">
      <c r="A51" s="43" t="s">
        <v>257</v>
      </c>
      <c r="B51" s="26" t="s">
        <v>152</v>
      </c>
      <c r="C51" s="12" t="s">
        <v>5</v>
      </c>
      <c r="D51" s="1">
        <v>0.5</v>
      </c>
      <c r="E51" s="18">
        <v>298700</v>
      </c>
      <c r="F51" s="40">
        <f t="shared" si="1"/>
        <v>149350</v>
      </c>
      <c r="G51" s="15">
        <v>298000</v>
      </c>
      <c r="H51" s="40">
        <f t="shared" si="2"/>
        <v>149000</v>
      </c>
      <c r="I51" s="15">
        <v>191383</v>
      </c>
      <c r="J51" s="40">
        <f t="shared" si="3"/>
        <v>95691.5</v>
      </c>
    </row>
    <row r="52" spans="1:10" ht="12.75" customHeight="1" x14ac:dyDescent="0.25">
      <c r="A52" s="8" t="s">
        <v>258</v>
      </c>
      <c r="B52" s="26" t="s">
        <v>194</v>
      </c>
      <c r="C52" s="12" t="s">
        <v>186</v>
      </c>
      <c r="D52" s="1">
        <v>0.5</v>
      </c>
      <c r="E52" s="18">
        <v>298700</v>
      </c>
      <c r="F52" s="40">
        <f t="shared" si="1"/>
        <v>149350</v>
      </c>
      <c r="G52" s="15">
        <v>405100</v>
      </c>
      <c r="H52" s="40">
        <f t="shared" si="2"/>
        <v>202550</v>
      </c>
      <c r="I52" s="15">
        <v>207230</v>
      </c>
      <c r="J52" s="40">
        <f t="shared" si="3"/>
        <v>103615</v>
      </c>
    </row>
    <row r="53" spans="1:10" ht="75" x14ac:dyDescent="0.25">
      <c r="A53" s="43" t="s">
        <v>259</v>
      </c>
      <c r="B53" s="26" t="s">
        <v>208</v>
      </c>
      <c r="C53" s="16" t="s">
        <v>3</v>
      </c>
      <c r="D53" s="1">
        <v>0.5</v>
      </c>
      <c r="E53" s="18">
        <v>99800</v>
      </c>
      <c r="F53" s="40">
        <f t="shared" si="1"/>
        <v>49900</v>
      </c>
      <c r="G53" s="15">
        <v>27500</v>
      </c>
      <c r="H53" s="40">
        <f t="shared" si="2"/>
        <v>13750</v>
      </c>
      <c r="I53" s="15">
        <v>43275</v>
      </c>
      <c r="J53" s="40">
        <f t="shared" si="3"/>
        <v>21637.5</v>
      </c>
    </row>
    <row r="54" spans="1:10" ht="105" x14ac:dyDescent="0.25">
      <c r="A54" s="8" t="s">
        <v>260</v>
      </c>
      <c r="B54" s="26" t="s">
        <v>207</v>
      </c>
      <c r="C54" s="12" t="s">
        <v>186</v>
      </c>
      <c r="D54" s="1">
        <v>0.5</v>
      </c>
      <c r="E54" s="18">
        <v>387600</v>
      </c>
      <c r="F54" s="40">
        <f t="shared" si="1"/>
        <v>193800</v>
      </c>
      <c r="G54" s="57">
        <v>285000</v>
      </c>
      <c r="H54" s="40">
        <f t="shared" si="2"/>
        <v>142500</v>
      </c>
      <c r="I54" s="45">
        <v>636000</v>
      </c>
      <c r="J54" s="40">
        <f t="shared" si="3"/>
        <v>318000</v>
      </c>
    </row>
    <row r="55" spans="1:10" x14ac:dyDescent="0.25">
      <c r="A55" s="8"/>
      <c r="B55" s="26"/>
      <c r="C55" s="12"/>
      <c r="D55" s="14"/>
      <c r="E55" s="42"/>
      <c r="F55" s="23"/>
      <c r="G55" s="42"/>
      <c r="H55" s="40">
        <f t="shared" si="2"/>
        <v>0</v>
      </c>
      <c r="I55" s="42"/>
      <c r="J55" s="40">
        <f t="shared" si="3"/>
        <v>0</v>
      </c>
    </row>
    <row r="56" spans="1:10" x14ac:dyDescent="0.25">
      <c r="A56" s="8"/>
      <c r="B56" s="26"/>
      <c r="C56" s="12"/>
      <c r="D56" s="14"/>
      <c r="E56" s="42"/>
      <c r="F56" s="23"/>
      <c r="G56" s="42"/>
      <c r="H56" s="40">
        <f t="shared" si="2"/>
        <v>0</v>
      </c>
      <c r="I56" s="42"/>
      <c r="J56" s="40">
        <f t="shared" si="3"/>
        <v>0</v>
      </c>
    </row>
    <row r="57" spans="1:10" x14ac:dyDescent="0.25">
      <c r="A57" s="8">
        <v>2</v>
      </c>
      <c r="B57" s="66" t="s">
        <v>155</v>
      </c>
      <c r="C57" s="66"/>
      <c r="D57" s="66"/>
      <c r="E57" s="66"/>
      <c r="F57" s="66"/>
      <c r="G57" s="5"/>
      <c r="H57" s="40">
        <f t="shared" si="2"/>
        <v>0</v>
      </c>
      <c r="I57" s="5"/>
      <c r="J57" s="40">
        <f t="shared" si="3"/>
        <v>0</v>
      </c>
    </row>
    <row r="58" spans="1:10" ht="15" customHeight="1" x14ac:dyDescent="0.25">
      <c r="A58" s="8" t="s">
        <v>64</v>
      </c>
      <c r="B58" s="26" t="s">
        <v>65</v>
      </c>
      <c r="C58" s="17" t="s">
        <v>6</v>
      </c>
      <c r="D58" s="1">
        <v>1</v>
      </c>
      <c r="E58" s="13">
        <v>195400</v>
      </c>
      <c r="F58" s="40">
        <f t="shared" ref="F58:F99" si="4">E58*D58</f>
        <v>195400</v>
      </c>
      <c r="G58" s="13">
        <v>855000</v>
      </c>
      <c r="H58" s="40">
        <f t="shared" si="2"/>
        <v>855000</v>
      </c>
      <c r="I58" s="13">
        <v>42056</v>
      </c>
      <c r="J58" s="40">
        <f t="shared" si="3"/>
        <v>42056</v>
      </c>
    </row>
    <row r="59" spans="1:10" ht="15" customHeight="1" x14ac:dyDescent="0.25">
      <c r="A59" s="8">
        <v>2.2000000000000002</v>
      </c>
      <c r="B59" s="26" t="s">
        <v>154</v>
      </c>
      <c r="C59" s="17" t="s">
        <v>6</v>
      </c>
      <c r="D59" s="1">
        <v>1</v>
      </c>
      <c r="E59" s="13">
        <v>154200</v>
      </c>
      <c r="F59" s="40">
        <f t="shared" si="4"/>
        <v>154200</v>
      </c>
      <c r="G59" s="13">
        <v>347200</v>
      </c>
      <c r="H59" s="40">
        <f t="shared" si="2"/>
        <v>347200</v>
      </c>
      <c r="I59" s="13">
        <v>34132</v>
      </c>
      <c r="J59" s="40">
        <f t="shared" si="3"/>
        <v>34132</v>
      </c>
    </row>
    <row r="60" spans="1:10" ht="15" customHeight="1" x14ac:dyDescent="0.25">
      <c r="A60" s="8">
        <v>2.2999999999999998</v>
      </c>
      <c r="B60" s="26" t="s">
        <v>66</v>
      </c>
      <c r="C60" s="17" t="s">
        <v>6</v>
      </c>
      <c r="D60" s="1">
        <v>1</v>
      </c>
      <c r="E60" s="13">
        <v>135000</v>
      </c>
      <c r="F60" s="40">
        <f t="shared" si="4"/>
        <v>135000</v>
      </c>
      <c r="G60" s="13">
        <v>171500</v>
      </c>
      <c r="H60" s="40">
        <f t="shared" si="2"/>
        <v>171500</v>
      </c>
      <c r="I60" s="13">
        <v>30475</v>
      </c>
      <c r="J60" s="40">
        <f t="shared" si="3"/>
        <v>30475</v>
      </c>
    </row>
    <row r="61" spans="1:10" ht="15" customHeight="1" x14ac:dyDescent="0.25">
      <c r="A61" s="8">
        <v>2.4</v>
      </c>
      <c r="B61" s="26" t="s">
        <v>153</v>
      </c>
      <c r="C61" s="17" t="s">
        <v>6</v>
      </c>
      <c r="D61" s="1">
        <v>1</v>
      </c>
      <c r="E61" s="13">
        <v>236900</v>
      </c>
      <c r="F61" s="40">
        <f t="shared" si="4"/>
        <v>236900</v>
      </c>
      <c r="G61" s="13">
        <v>2450000</v>
      </c>
      <c r="H61" s="40">
        <f t="shared" si="2"/>
        <v>2450000</v>
      </c>
      <c r="I61" s="13">
        <v>45560</v>
      </c>
      <c r="J61" s="40">
        <f t="shared" si="3"/>
        <v>45560</v>
      </c>
    </row>
    <row r="62" spans="1:10" ht="15" customHeight="1" x14ac:dyDescent="0.25">
      <c r="A62" s="8">
        <v>2.5</v>
      </c>
      <c r="B62" s="26" t="s">
        <v>172</v>
      </c>
      <c r="C62" s="17" t="s">
        <v>5</v>
      </c>
      <c r="D62" s="1">
        <v>0.5</v>
      </c>
      <c r="E62" s="13">
        <v>98900</v>
      </c>
      <c r="F62" s="40">
        <f t="shared" si="4"/>
        <v>49450</v>
      </c>
      <c r="G62" s="13">
        <v>151200</v>
      </c>
      <c r="H62" s="40">
        <f t="shared" si="2"/>
        <v>75600</v>
      </c>
      <c r="I62" s="13">
        <v>58878</v>
      </c>
      <c r="J62" s="40">
        <f t="shared" si="3"/>
        <v>29439</v>
      </c>
    </row>
    <row r="63" spans="1:10" ht="15" customHeight="1" x14ac:dyDescent="0.25">
      <c r="A63" s="8">
        <v>2.6</v>
      </c>
      <c r="B63" s="26" t="s">
        <v>158</v>
      </c>
      <c r="C63" s="17" t="s">
        <v>5</v>
      </c>
      <c r="D63" s="1">
        <v>0.5</v>
      </c>
      <c r="E63" s="13">
        <v>143500</v>
      </c>
      <c r="F63" s="40">
        <f t="shared" si="4"/>
        <v>71750</v>
      </c>
      <c r="G63" s="13">
        <v>425000</v>
      </c>
      <c r="H63" s="40">
        <f t="shared" si="2"/>
        <v>212500</v>
      </c>
      <c r="I63" s="13">
        <v>72896</v>
      </c>
      <c r="J63" s="40">
        <f t="shared" si="3"/>
        <v>36448</v>
      </c>
    </row>
    <row r="64" spans="1:10" ht="15" customHeight="1" x14ac:dyDescent="0.25">
      <c r="A64" s="8">
        <v>2.7</v>
      </c>
      <c r="B64" s="26" t="s">
        <v>156</v>
      </c>
      <c r="C64" s="17" t="s">
        <v>5</v>
      </c>
      <c r="D64" s="1">
        <v>0.5</v>
      </c>
      <c r="E64" s="13">
        <v>112900</v>
      </c>
      <c r="F64" s="40">
        <f t="shared" si="4"/>
        <v>56450</v>
      </c>
      <c r="G64" s="13">
        <v>38500</v>
      </c>
      <c r="H64" s="40">
        <f t="shared" si="2"/>
        <v>19250</v>
      </c>
      <c r="I64" s="13">
        <v>67289</v>
      </c>
      <c r="J64" s="40">
        <f t="shared" si="3"/>
        <v>33644.5</v>
      </c>
    </row>
    <row r="65" spans="1:10" ht="15" customHeight="1" x14ac:dyDescent="0.25">
      <c r="A65" s="8">
        <v>2.8</v>
      </c>
      <c r="B65" s="26" t="s">
        <v>157</v>
      </c>
      <c r="C65" s="17" t="s">
        <v>5</v>
      </c>
      <c r="D65" s="1">
        <v>0.5</v>
      </c>
      <c r="E65" s="13">
        <v>99700</v>
      </c>
      <c r="F65" s="40">
        <f t="shared" si="4"/>
        <v>49850</v>
      </c>
      <c r="G65" s="13">
        <v>175500</v>
      </c>
      <c r="H65" s="40">
        <f t="shared" si="2"/>
        <v>87750</v>
      </c>
      <c r="I65" s="13">
        <v>70093</v>
      </c>
      <c r="J65" s="40">
        <f t="shared" si="3"/>
        <v>35046.5</v>
      </c>
    </row>
    <row r="66" spans="1:10" ht="15" customHeight="1" x14ac:dyDescent="0.25">
      <c r="A66" s="8">
        <v>2.9</v>
      </c>
      <c r="B66" s="26" t="s">
        <v>169</v>
      </c>
      <c r="C66" s="16" t="s">
        <v>5</v>
      </c>
      <c r="D66" s="1">
        <v>0.5</v>
      </c>
      <c r="E66" s="19">
        <v>98900</v>
      </c>
      <c r="F66" s="40">
        <f t="shared" si="4"/>
        <v>49450</v>
      </c>
      <c r="G66" s="19">
        <v>171500</v>
      </c>
      <c r="H66" s="40">
        <f t="shared" si="2"/>
        <v>85750</v>
      </c>
      <c r="I66" s="19">
        <v>63083</v>
      </c>
      <c r="J66" s="40">
        <f t="shared" si="3"/>
        <v>31541.5</v>
      </c>
    </row>
    <row r="67" spans="1:10" ht="15" customHeight="1" x14ac:dyDescent="0.25">
      <c r="A67" s="36">
        <v>2.1</v>
      </c>
      <c r="B67" s="26" t="s">
        <v>159</v>
      </c>
      <c r="C67" s="16" t="s">
        <v>5</v>
      </c>
      <c r="D67" s="1">
        <v>0.5</v>
      </c>
      <c r="E67" s="19">
        <v>112900</v>
      </c>
      <c r="F67" s="40">
        <f t="shared" si="4"/>
        <v>56450</v>
      </c>
      <c r="G67" s="19">
        <v>175500</v>
      </c>
      <c r="H67" s="40">
        <f t="shared" si="2"/>
        <v>87750</v>
      </c>
      <c r="I67" s="19">
        <v>65887</v>
      </c>
      <c r="J67" s="40">
        <f t="shared" si="3"/>
        <v>32943.5</v>
      </c>
    </row>
    <row r="68" spans="1:10" ht="15" customHeight="1" x14ac:dyDescent="0.25">
      <c r="A68" s="8">
        <v>2.11</v>
      </c>
      <c r="B68" s="26" t="s">
        <v>160</v>
      </c>
      <c r="C68" s="16" t="s">
        <v>5</v>
      </c>
      <c r="D68" s="1">
        <v>0.5</v>
      </c>
      <c r="E68" s="19">
        <v>143500</v>
      </c>
      <c r="F68" s="40">
        <f t="shared" si="4"/>
        <v>71750</v>
      </c>
      <c r="G68" s="19">
        <v>325500</v>
      </c>
      <c r="H68" s="40">
        <f t="shared" si="2"/>
        <v>162750</v>
      </c>
      <c r="I68" s="19">
        <v>70093</v>
      </c>
      <c r="J68" s="40">
        <f t="shared" si="3"/>
        <v>35046.5</v>
      </c>
    </row>
    <row r="69" spans="1:10" ht="15" customHeight="1" x14ac:dyDescent="0.25">
      <c r="A69" s="8">
        <v>2.12</v>
      </c>
      <c r="B69" s="26" t="s">
        <v>161</v>
      </c>
      <c r="C69" s="16" t="s">
        <v>5</v>
      </c>
      <c r="D69" s="1">
        <v>0.5</v>
      </c>
      <c r="E69" s="19">
        <v>143500</v>
      </c>
      <c r="F69" s="40">
        <f t="shared" si="4"/>
        <v>71750</v>
      </c>
      <c r="G69" s="19">
        <v>415500</v>
      </c>
      <c r="H69" s="40">
        <f t="shared" si="2"/>
        <v>207750</v>
      </c>
      <c r="I69" s="19">
        <v>77803</v>
      </c>
      <c r="J69" s="40">
        <f t="shared" si="3"/>
        <v>38901.5</v>
      </c>
    </row>
    <row r="70" spans="1:10" ht="13.5" customHeight="1" x14ac:dyDescent="0.25">
      <c r="A70" s="36">
        <v>2.13</v>
      </c>
      <c r="B70" s="26" t="s">
        <v>168</v>
      </c>
      <c r="C70" s="16" t="s">
        <v>5</v>
      </c>
      <c r="D70" s="1">
        <v>0.5</v>
      </c>
      <c r="E70" s="19">
        <v>76800</v>
      </c>
      <c r="F70" s="40">
        <f t="shared" si="4"/>
        <v>38400</v>
      </c>
      <c r="G70" s="19">
        <v>79500</v>
      </c>
      <c r="H70" s="40">
        <f t="shared" si="2"/>
        <v>39750</v>
      </c>
      <c r="I70" s="19">
        <v>54855</v>
      </c>
      <c r="J70" s="40">
        <f t="shared" ref="J70:J101" si="5">I70*D70</f>
        <v>27427.5</v>
      </c>
    </row>
    <row r="71" spans="1:10" ht="15.75" customHeight="1" x14ac:dyDescent="0.25">
      <c r="A71" s="8">
        <v>2.14</v>
      </c>
      <c r="B71" s="26" t="s">
        <v>162</v>
      </c>
      <c r="C71" s="16" t="s">
        <v>5</v>
      </c>
      <c r="D71" s="1">
        <v>0.5</v>
      </c>
      <c r="E71" s="19">
        <v>89700</v>
      </c>
      <c r="F71" s="40">
        <f t="shared" si="4"/>
        <v>44850</v>
      </c>
      <c r="G71" s="19">
        <v>87800</v>
      </c>
      <c r="H71" s="40">
        <f t="shared" ref="H71:H134" si="6">G71*D71</f>
        <v>43900</v>
      </c>
      <c r="I71" s="19">
        <v>56684</v>
      </c>
      <c r="J71" s="40">
        <f t="shared" si="5"/>
        <v>28342</v>
      </c>
    </row>
    <row r="72" spans="1:10" ht="15" customHeight="1" x14ac:dyDescent="0.25">
      <c r="A72" s="8">
        <v>2.15</v>
      </c>
      <c r="B72" s="26" t="s">
        <v>163</v>
      </c>
      <c r="C72" s="16" t="s">
        <v>5</v>
      </c>
      <c r="D72" s="1">
        <v>0.5</v>
      </c>
      <c r="E72" s="19">
        <v>122400</v>
      </c>
      <c r="F72" s="40">
        <f t="shared" si="4"/>
        <v>61200</v>
      </c>
      <c r="G72" s="19">
        <v>163000</v>
      </c>
      <c r="H72" s="40">
        <f t="shared" si="6"/>
        <v>81500</v>
      </c>
      <c r="I72" s="19">
        <v>66308</v>
      </c>
      <c r="J72" s="40">
        <f t="shared" si="5"/>
        <v>33154</v>
      </c>
    </row>
    <row r="73" spans="1:10" ht="15.75" customHeight="1" x14ac:dyDescent="0.25">
      <c r="A73" s="36">
        <v>2.16</v>
      </c>
      <c r="B73" s="26" t="s">
        <v>164</v>
      </c>
      <c r="C73" s="16" t="s">
        <v>5</v>
      </c>
      <c r="D73" s="1">
        <v>0.5</v>
      </c>
      <c r="E73" s="19">
        <v>122400</v>
      </c>
      <c r="F73" s="40">
        <f t="shared" si="4"/>
        <v>61200</v>
      </c>
      <c r="G73" s="19">
        <v>405500</v>
      </c>
      <c r="H73" s="40">
        <f t="shared" si="6"/>
        <v>202750</v>
      </c>
      <c r="I73" s="19">
        <v>69392</v>
      </c>
      <c r="J73" s="40">
        <f t="shared" si="5"/>
        <v>34696</v>
      </c>
    </row>
    <row r="74" spans="1:10" ht="15" customHeight="1" x14ac:dyDescent="0.25">
      <c r="A74" s="8">
        <v>2.17</v>
      </c>
      <c r="B74" s="26" t="s">
        <v>165</v>
      </c>
      <c r="C74" s="16" t="s">
        <v>5</v>
      </c>
      <c r="D74" s="1">
        <v>0.5</v>
      </c>
      <c r="E74" s="19">
        <v>96700</v>
      </c>
      <c r="F74" s="40">
        <f t="shared" si="4"/>
        <v>48350</v>
      </c>
      <c r="G74" s="19">
        <v>182500</v>
      </c>
      <c r="H74" s="40">
        <f t="shared" si="6"/>
        <v>91250</v>
      </c>
      <c r="I74" s="19">
        <v>49065</v>
      </c>
      <c r="J74" s="40">
        <f t="shared" si="5"/>
        <v>24532.5</v>
      </c>
    </row>
    <row r="75" spans="1:10" ht="15" customHeight="1" x14ac:dyDescent="0.25">
      <c r="A75" s="8">
        <v>2.1800000000000002</v>
      </c>
      <c r="B75" s="26" t="s">
        <v>166</v>
      </c>
      <c r="C75" s="16" t="s">
        <v>5</v>
      </c>
      <c r="D75" s="1">
        <v>0.5</v>
      </c>
      <c r="E75" s="19">
        <v>129400</v>
      </c>
      <c r="F75" s="40">
        <f t="shared" si="4"/>
        <v>64700</v>
      </c>
      <c r="G75" s="19">
        <v>212500</v>
      </c>
      <c r="H75" s="40">
        <f t="shared" si="6"/>
        <v>106250</v>
      </c>
      <c r="I75" s="19">
        <v>51168</v>
      </c>
      <c r="J75" s="40">
        <f t="shared" si="5"/>
        <v>25584</v>
      </c>
    </row>
    <row r="76" spans="1:10" ht="15" customHeight="1" x14ac:dyDescent="0.25">
      <c r="A76" s="36">
        <v>2.19</v>
      </c>
      <c r="B76" s="26" t="s">
        <v>173</v>
      </c>
      <c r="C76" s="16" t="s">
        <v>5</v>
      </c>
      <c r="D76" s="1">
        <v>0.5</v>
      </c>
      <c r="E76" s="19">
        <v>129400</v>
      </c>
      <c r="F76" s="40">
        <f t="shared" si="4"/>
        <v>64700</v>
      </c>
      <c r="G76" s="19">
        <v>252500</v>
      </c>
      <c r="H76" s="40">
        <f t="shared" si="6"/>
        <v>126250</v>
      </c>
      <c r="I76" s="19">
        <v>69392</v>
      </c>
      <c r="J76" s="40">
        <f t="shared" si="5"/>
        <v>34696</v>
      </c>
    </row>
    <row r="77" spans="1:10" ht="15" customHeight="1" x14ac:dyDescent="0.25">
      <c r="A77" s="36">
        <v>2.2000000000000002</v>
      </c>
      <c r="B77" s="26" t="s">
        <v>167</v>
      </c>
      <c r="C77" s="16" t="s">
        <v>5</v>
      </c>
      <c r="D77" s="1">
        <v>0.5</v>
      </c>
      <c r="E77" s="19">
        <v>139800</v>
      </c>
      <c r="F77" s="40">
        <f t="shared" si="4"/>
        <v>69900</v>
      </c>
      <c r="G77" s="19">
        <v>405500</v>
      </c>
      <c r="H77" s="40">
        <f t="shared" si="6"/>
        <v>202750</v>
      </c>
      <c r="I77" s="19">
        <v>75139</v>
      </c>
      <c r="J77" s="40">
        <f t="shared" si="5"/>
        <v>37569.5</v>
      </c>
    </row>
    <row r="78" spans="1:10" ht="15" customHeight="1" x14ac:dyDescent="0.25">
      <c r="A78" s="8">
        <v>2.21</v>
      </c>
      <c r="B78" s="26" t="s">
        <v>170</v>
      </c>
      <c r="C78" s="16" t="s">
        <v>5</v>
      </c>
      <c r="D78" s="1">
        <v>0.5</v>
      </c>
      <c r="E78" s="19">
        <v>65700</v>
      </c>
      <c r="F78" s="40">
        <f t="shared" si="4"/>
        <v>32850</v>
      </c>
      <c r="G78" s="19">
        <v>91500</v>
      </c>
      <c r="H78" s="40">
        <f t="shared" si="6"/>
        <v>45750</v>
      </c>
      <c r="I78" s="19">
        <v>42056</v>
      </c>
      <c r="J78" s="40">
        <f t="shared" si="5"/>
        <v>21028</v>
      </c>
    </row>
    <row r="79" spans="1:10" ht="15" customHeight="1" x14ac:dyDescent="0.25">
      <c r="A79" s="36">
        <v>2.2200000000000002</v>
      </c>
      <c r="B79" s="26" t="s">
        <v>174</v>
      </c>
      <c r="C79" s="16" t="s">
        <v>5</v>
      </c>
      <c r="D79" s="1">
        <v>0.5</v>
      </c>
      <c r="E79" s="19">
        <v>73900</v>
      </c>
      <c r="F79" s="40">
        <f t="shared" si="4"/>
        <v>36950</v>
      </c>
      <c r="G79" s="19">
        <v>95500</v>
      </c>
      <c r="H79" s="40">
        <f t="shared" si="6"/>
        <v>47750</v>
      </c>
      <c r="I79" s="19">
        <v>43031</v>
      </c>
      <c r="J79" s="40">
        <f t="shared" si="5"/>
        <v>21515.5</v>
      </c>
    </row>
    <row r="80" spans="1:10" ht="15" customHeight="1" x14ac:dyDescent="0.25">
      <c r="A80" s="8">
        <v>2.23</v>
      </c>
      <c r="B80" s="26" t="s">
        <v>175</v>
      </c>
      <c r="C80" s="16" t="s">
        <v>5</v>
      </c>
      <c r="D80" s="1">
        <v>0.5</v>
      </c>
      <c r="E80" s="19">
        <v>85400</v>
      </c>
      <c r="F80" s="40">
        <f t="shared" si="4"/>
        <v>42700</v>
      </c>
      <c r="G80" s="19">
        <v>169500</v>
      </c>
      <c r="H80" s="40">
        <f t="shared" si="6"/>
        <v>84750</v>
      </c>
      <c r="I80" s="19">
        <v>50467</v>
      </c>
      <c r="J80" s="40">
        <f t="shared" si="5"/>
        <v>25233.5</v>
      </c>
    </row>
    <row r="81" spans="1:10" ht="15" customHeight="1" x14ac:dyDescent="0.25">
      <c r="A81" s="8">
        <v>2.2400000000000002</v>
      </c>
      <c r="B81" s="26" t="s">
        <v>171</v>
      </c>
      <c r="C81" s="16" t="s">
        <v>5</v>
      </c>
      <c r="D81" s="1">
        <v>0.5</v>
      </c>
      <c r="E81" s="19">
        <v>93200</v>
      </c>
      <c r="F81" s="40">
        <f t="shared" si="4"/>
        <v>46600</v>
      </c>
      <c r="G81" s="19">
        <v>169500</v>
      </c>
      <c r="H81" s="40">
        <f t="shared" si="6"/>
        <v>84750</v>
      </c>
      <c r="I81" s="19">
        <v>53551</v>
      </c>
      <c r="J81" s="40">
        <f t="shared" si="5"/>
        <v>26775.5</v>
      </c>
    </row>
    <row r="82" spans="1:10" ht="15" customHeight="1" x14ac:dyDescent="0.25">
      <c r="A82" s="8">
        <v>2.25</v>
      </c>
      <c r="B82" s="26" t="s">
        <v>202</v>
      </c>
      <c r="C82" s="16" t="s">
        <v>9</v>
      </c>
      <c r="D82" s="1">
        <v>0.5</v>
      </c>
      <c r="E82" s="19">
        <v>45600</v>
      </c>
      <c r="F82" s="40">
        <f t="shared" si="4"/>
        <v>22800</v>
      </c>
      <c r="G82" s="19">
        <v>23500</v>
      </c>
      <c r="H82" s="40">
        <f t="shared" si="6"/>
        <v>11750</v>
      </c>
      <c r="I82" s="19">
        <v>21247</v>
      </c>
      <c r="J82" s="40">
        <f t="shared" si="5"/>
        <v>10623.5</v>
      </c>
    </row>
    <row r="83" spans="1:10" ht="15" customHeight="1" x14ac:dyDescent="0.25">
      <c r="A83" s="8">
        <v>2.2599999999999998</v>
      </c>
      <c r="B83" s="26" t="s">
        <v>67</v>
      </c>
      <c r="C83" s="16" t="s">
        <v>9</v>
      </c>
      <c r="D83" s="1">
        <v>0.5</v>
      </c>
      <c r="E83" s="19">
        <v>29800</v>
      </c>
      <c r="F83" s="40">
        <f t="shared" si="4"/>
        <v>14900</v>
      </c>
      <c r="G83" s="19">
        <v>26500</v>
      </c>
      <c r="H83" s="40">
        <f t="shared" si="6"/>
        <v>13250</v>
      </c>
      <c r="I83" s="19">
        <v>17554</v>
      </c>
      <c r="J83" s="40">
        <f t="shared" si="5"/>
        <v>8777</v>
      </c>
    </row>
    <row r="84" spans="1:10" ht="62.45" customHeight="1" x14ac:dyDescent="0.25">
      <c r="A84" s="8">
        <v>2.27</v>
      </c>
      <c r="B84" s="26" t="s">
        <v>176</v>
      </c>
      <c r="C84" s="16" t="s">
        <v>5</v>
      </c>
      <c r="D84" s="1">
        <v>0.5</v>
      </c>
      <c r="E84" s="19">
        <v>14100</v>
      </c>
      <c r="F84" s="40">
        <f t="shared" si="4"/>
        <v>7050</v>
      </c>
      <c r="G84" s="19">
        <v>16500</v>
      </c>
      <c r="H84" s="40">
        <f t="shared" si="6"/>
        <v>8250</v>
      </c>
      <c r="I84" s="19">
        <v>13653</v>
      </c>
      <c r="J84" s="40">
        <f t="shared" si="5"/>
        <v>6826.5</v>
      </c>
    </row>
    <row r="85" spans="1:10" ht="62.45" customHeight="1" x14ac:dyDescent="0.25">
      <c r="A85" s="8">
        <v>2.2799999999999998</v>
      </c>
      <c r="B85" s="26" t="s">
        <v>177</v>
      </c>
      <c r="C85" s="16" t="s">
        <v>5</v>
      </c>
      <c r="D85" s="1">
        <v>0.5</v>
      </c>
      <c r="E85" s="19">
        <v>15800</v>
      </c>
      <c r="F85" s="40">
        <f t="shared" si="4"/>
        <v>7900</v>
      </c>
      <c r="G85" s="19">
        <v>22500</v>
      </c>
      <c r="H85" s="40">
        <f t="shared" si="6"/>
        <v>11250</v>
      </c>
      <c r="I85" s="19">
        <v>15238</v>
      </c>
      <c r="J85" s="40">
        <f t="shared" si="5"/>
        <v>7619</v>
      </c>
    </row>
    <row r="86" spans="1:10" ht="62.45" customHeight="1" x14ac:dyDescent="0.25">
      <c r="A86" s="8">
        <v>2.29</v>
      </c>
      <c r="B86" s="26" t="s">
        <v>178</v>
      </c>
      <c r="C86" s="16" t="s">
        <v>5</v>
      </c>
      <c r="D86" s="1">
        <v>0.5</v>
      </c>
      <c r="E86" s="19">
        <v>17000</v>
      </c>
      <c r="F86" s="40">
        <f t="shared" si="4"/>
        <v>8500</v>
      </c>
      <c r="G86" s="19">
        <v>32600</v>
      </c>
      <c r="H86" s="40">
        <f t="shared" si="6"/>
        <v>16300</v>
      </c>
      <c r="I86" s="19">
        <v>16457</v>
      </c>
      <c r="J86" s="40">
        <f t="shared" si="5"/>
        <v>8228.5</v>
      </c>
    </row>
    <row r="87" spans="1:10" ht="62.45" customHeight="1" x14ac:dyDescent="0.25">
      <c r="A87" s="8">
        <v>2.2999999999999998</v>
      </c>
      <c r="B87" s="26" t="s">
        <v>179</v>
      </c>
      <c r="C87" s="16" t="s">
        <v>5</v>
      </c>
      <c r="D87" s="1">
        <v>0.5</v>
      </c>
      <c r="E87" s="19">
        <v>19000</v>
      </c>
      <c r="F87" s="40">
        <f t="shared" si="4"/>
        <v>9500</v>
      </c>
      <c r="G87" s="19">
        <v>49500</v>
      </c>
      <c r="H87" s="40">
        <f t="shared" si="6"/>
        <v>24750</v>
      </c>
      <c r="I87" s="19">
        <v>17310</v>
      </c>
      <c r="J87" s="40">
        <f t="shared" si="5"/>
        <v>8655</v>
      </c>
    </row>
    <row r="88" spans="1:10" ht="15" customHeight="1" x14ac:dyDescent="0.25">
      <c r="A88" s="8">
        <v>2.31</v>
      </c>
      <c r="B88" s="26" t="s">
        <v>180</v>
      </c>
      <c r="C88" s="16" t="s">
        <v>5</v>
      </c>
      <c r="D88" s="1">
        <v>0.5</v>
      </c>
      <c r="E88" s="19">
        <v>21000</v>
      </c>
      <c r="F88" s="40">
        <f t="shared" si="4"/>
        <v>10500</v>
      </c>
      <c r="G88" s="19">
        <v>17500</v>
      </c>
      <c r="H88" s="40">
        <f t="shared" si="6"/>
        <v>8750</v>
      </c>
      <c r="I88" s="19">
        <v>13653</v>
      </c>
      <c r="J88" s="40">
        <f t="shared" si="5"/>
        <v>6826.5</v>
      </c>
    </row>
    <row r="89" spans="1:10" ht="15" customHeight="1" x14ac:dyDescent="0.25">
      <c r="A89" s="8">
        <v>2.3199999999999998</v>
      </c>
      <c r="B89" s="26" t="s">
        <v>181</v>
      </c>
      <c r="C89" s="16" t="s">
        <v>5</v>
      </c>
      <c r="D89" s="1">
        <v>0.5</v>
      </c>
      <c r="E89" s="19">
        <v>22000</v>
      </c>
      <c r="F89" s="40">
        <f t="shared" si="4"/>
        <v>11000</v>
      </c>
      <c r="G89" s="19">
        <v>23300</v>
      </c>
      <c r="H89" s="40">
        <f t="shared" si="6"/>
        <v>11650</v>
      </c>
      <c r="I89" s="19">
        <v>15238</v>
      </c>
      <c r="J89" s="40">
        <f t="shared" si="5"/>
        <v>7619</v>
      </c>
    </row>
    <row r="90" spans="1:10" ht="15" customHeight="1" x14ac:dyDescent="0.25">
      <c r="A90" s="8">
        <v>2.33</v>
      </c>
      <c r="B90" s="26" t="s">
        <v>182</v>
      </c>
      <c r="C90" s="16" t="s">
        <v>5</v>
      </c>
      <c r="D90" s="1">
        <v>0.5</v>
      </c>
      <c r="E90" s="19">
        <v>23000</v>
      </c>
      <c r="F90" s="40">
        <f t="shared" si="4"/>
        <v>11500</v>
      </c>
      <c r="G90" s="19">
        <v>34100</v>
      </c>
      <c r="H90" s="40">
        <f t="shared" si="6"/>
        <v>17050</v>
      </c>
      <c r="I90" s="19">
        <v>16457</v>
      </c>
      <c r="J90" s="40">
        <f t="shared" si="5"/>
        <v>8228.5</v>
      </c>
    </row>
    <row r="91" spans="1:10" ht="15" customHeight="1" x14ac:dyDescent="0.25">
      <c r="A91" s="8">
        <v>2.34</v>
      </c>
      <c r="B91" s="26" t="s">
        <v>183</v>
      </c>
      <c r="C91" s="16" t="s">
        <v>5</v>
      </c>
      <c r="D91" s="1">
        <v>0.5</v>
      </c>
      <c r="E91" s="19">
        <v>24000</v>
      </c>
      <c r="F91" s="40">
        <f t="shared" si="4"/>
        <v>12000</v>
      </c>
      <c r="G91" s="19">
        <v>51500</v>
      </c>
      <c r="H91" s="40">
        <f t="shared" si="6"/>
        <v>25750</v>
      </c>
      <c r="I91" s="19">
        <v>17310</v>
      </c>
      <c r="J91" s="40">
        <f t="shared" si="5"/>
        <v>8655</v>
      </c>
    </row>
    <row r="92" spans="1:10" ht="15" customHeight="1" x14ac:dyDescent="0.25">
      <c r="A92" s="8">
        <v>2.35</v>
      </c>
      <c r="B92" s="26" t="s">
        <v>68</v>
      </c>
      <c r="C92" s="16" t="s">
        <v>5</v>
      </c>
      <c r="D92" s="1">
        <v>0.5</v>
      </c>
      <c r="E92" s="19">
        <v>24000</v>
      </c>
      <c r="F92" s="40">
        <f t="shared" si="4"/>
        <v>12000</v>
      </c>
      <c r="G92" s="19">
        <v>38500</v>
      </c>
      <c r="H92" s="40">
        <f t="shared" si="6"/>
        <v>19250</v>
      </c>
      <c r="I92" s="19">
        <v>25599</v>
      </c>
      <c r="J92" s="40">
        <f t="shared" si="5"/>
        <v>12799.5</v>
      </c>
    </row>
    <row r="93" spans="1:10" ht="15" customHeight="1" x14ac:dyDescent="0.25">
      <c r="A93" s="8">
        <v>2.36</v>
      </c>
      <c r="B93" s="26" t="s">
        <v>136</v>
      </c>
      <c r="C93" s="12" t="s">
        <v>5</v>
      </c>
      <c r="D93" s="1">
        <v>0.5</v>
      </c>
      <c r="E93" s="19">
        <v>12500</v>
      </c>
      <c r="F93" s="40">
        <f t="shared" si="4"/>
        <v>6250</v>
      </c>
      <c r="G93" s="19">
        <v>5100</v>
      </c>
      <c r="H93" s="40">
        <f t="shared" si="6"/>
        <v>2550</v>
      </c>
      <c r="I93" s="19">
        <v>14628</v>
      </c>
      <c r="J93" s="40">
        <f t="shared" si="5"/>
        <v>7314</v>
      </c>
    </row>
    <row r="94" spans="1:10" ht="15" customHeight="1" x14ac:dyDescent="0.25">
      <c r="A94" s="8">
        <v>2.37</v>
      </c>
      <c r="B94" s="26" t="s">
        <v>137</v>
      </c>
      <c r="C94" s="12" t="s">
        <v>5</v>
      </c>
      <c r="D94" s="1">
        <v>0.5</v>
      </c>
      <c r="E94" s="19">
        <v>19500</v>
      </c>
      <c r="F94" s="40">
        <f t="shared" si="4"/>
        <v>9750</v>
      </c>
      <c r="G94" s="19">
        <v>23800</v>
      </c>
      <c r="H94" s="40">
        <f t="shared" si="6"/>
        <v>11900</v>
      </c>
      <c r="I94" s="19">
        <v>25599</v>
      </c>
      <c r="J94" s="40">
        <f t="shared" si="5"/>
        <v>12799.5</v>
      </c>
    </row>
    <row r="95" spans="1:10" ht="15" customHeight="1" x14ac:dyDescent="0.25">
      <c r="A95" s="8">
        <v>2.38</v>
      </c>
      <c r="B95" s="26" t="s">
        <v>184</v>
      </c>
      <c r="C95" s="12" t="s">
        <v>5</v>
      </c>
      <c r="D95" s="1">
        <v>0.5</v>
      </c>
      <c r="E95" s="19">
        <v>97800</v>
      </c>
      <c r="F95" s="40">
        <f t="shared" si="4"/>
        <v>48900</v>
      </c>
      <c r="G95" s="19">
        <v>71600</v>
      </c>
      <c r="H95" s="40">
        <f t="shared" si="6"/>
        <v>35800</v>
      </c>
      <c r="I95" s="19">
        <v>91425</v>
      </c>
      <c r="J95" s="40">
        <f t="shared" si="5"/>
        <v>45712.5</v>
      </c>
    </row>
    <row r="96" spans="1:10" ht="15" customHeight="1" x14ac:dyDescent="0.25">
      <c r="A96" s="8">
        <v>2.39</v>
      </c>
      <c r="B96" s="26" t="s">
        <v>185</v>
      </c>
      <c r="C96" s="12" t="s">
        <v>5</v>
      </c>
      <c r="D96" s="1">
        <v>0.5</v>
      </c>
      <c r="E96" s="19">
        <v>13000</v>
      </c>
      <c r="F96" s="40">
        <f t="shared" si="4"/>
        <v>6500</v>
      </c>
      <c r="G96" s="19">
        <v>9200</v>
      </c>
      <c r="H96" s="40">
        <f t="shared" si="6"/>
        <v>4600</v>
      </c>
      <c r="I96" s="19">
        <v>11581</v>
      </c>
      <c r="J96" s="40">
        <f t="shared" si="5"/>
        <v>5790.5</v>
      </c>
    </row>
    <row r="97" spans="1:10" ht="15" customHeight="1" x14ac:dyDescent="0.25">
      <c r="A97" s="37" t="s">
        <v>216</v>
      </c>
      <c r="B97" s="26" t="s">
        <v>217</v>
      </c>
      <c r="C97" s="12" t="s">
        <v>9</v>
      </c>
      <c r="D97" s="1">
        <v>0.5</v>
      </c>
      <c r="E97" s="19">
        <v>26000</v>
      </c>
      <c r="F97" s="40">
        <f t="shared" si="4"/>
        <v>13000</v>
      </c>
      <c r="G97" s="19">
        <v>29500</v>
      </c>
      <c r="H97" s="40">
        <f t="shared" si="6"/>
        <v>14750</v>
      </c>
      <c r="I97" s="19">
        <v>4864</v>
      </c>
      <c r="J97" s="40">
        <f t="shared" si="5"/>
        <v>2432</v>
      </c>
    </row>
    <row r="98" spans="1:10" ht="15" customHeight="1" x14ac:dyDescent="0.25">
      <c r="A98" s="8"/>
      <c r="B98" s="26"/>
      <c r="C98" s="12"/>
      <c r="D98" s="14"/>
      <c r="E98" s="19"/>
      <c r="F98" s="40">
        <f t="shared" si="4"/>
        <v>0</v>
      </c>
      <c r="G98" s="19"/>
      <c r="H98" s="40">
        <f t="shared" si="6"/>
        <v>0</v>
      </c>
      <c r="I98" s="19"/>
      <c r="J98" s="40">
        <f t="shared" si="5"/>
        <v>0</v>
      </c>
    </row>
    <row r="99" spans="1:10" x14ac:dyDescent="0.25">
      <c r="A99" s="8"/>
      <c r="B99" s="42"/>
      <c r="C99" s="42"/>
      <c r="D99" s="42"/>
      <c r="E99" s="42"/>
      <c r="F99" s="40">
        <f t="shared" si="4"/>
        <v>0</v>
      </c>
      <c r="G99" s="42"/>
      <c r="H99" s="40">
        <f t="shared" si="6"/>
        <v>0</v>
      </c>
      <c r="I99" s="42"/>
      <c r="J99" s="40">
        <f t="shared" si="5"/>
        <v>0</v>
      </c>
    </row>
    <row r="100" spans="1:10" x14ac:dyDescent="0.25">
      <c r="A100" s="8">
        <v>3</v>
      </c>
      <c r="B100" s="66" t="s">
        <v>69</v>
      </c>
      <c r="C100" s="66"/>
      <c r="D100" s="66"/>
      <c r="E100" s="66"/>
      <c r="F100" s="66"/>
      <c r="G100" s="5"/>
      <c r="H100" s="40">
        <f t="shared" si="6"/>
        <v>0</v>
      </c>
      <c r="I100" s="5"/>
      <c r="J100" s="40">
        <f t="shared" si="5"/>
        <v>0</v>
      </c>
    </row>
    <row r="101" spans="1:10" ht="15" customHeight="1" x14ac:dyDescent="0.25">
      <c r="A101" s="8" t="s">
        <v>70</v>
      </c>
      <c r="B101" s="26" t="s">
        <v>71</v>
      </c>
      <c r="C101" s="16" t="s">
        <v>72</v>
      </c>
      <c r="D101" s="1">
        <v>0.5</v>
      </c>
      <c r="E101" s="19">
        <v>8500</v>
      </c>
      <c r="F101" s="40">
        <f>E101*D101</f>
        <v>4250</v>
      </c>
      <c r="G101" s="19">
        <v>28500</v>
      </c>
      <c r="H101" s="40">
        <f t="shared" si="6"/>
        <v>14250</v>
      </c>
      <c r="I101" s="19">
        <v>12190</v>
      </c>
      <c r="J101" s="40">
        <f t="shared" si="5"/>
        <v>6095</v>
      </c>
    </row>
    <row r="102" spans="1:10" ht="15" customHeight="1" x14ac:dyDescent="0.25">
      <c r="A102" s="8">
        <v>3.2</v>
      </c>
      <c r="B102" s="26" t="s">
        <v>71</v>
      </c>
      <c r="C102" s="16" t="s">
        <v>215</v>
      </c>
      <c r="D102" s="1">
        <v>1</v>
      </c>
      <c r="E102" s="19">
        <v>8500</v>
      </c>
      <c r="F102" s="40">
        <f t="shared" ref="F102:F116" si="7">E102*D102</f>
        <v>8500</v>
      </c>
      <c r="G102" s="19">
        <v>15500</v>
      </c>
      <c r="H102" s="40">
        <f t="shared" si="6"/>
        <v>15500</v>
      </c>
      <c r="I102" s="19">
        <v>18285</v>
      </c>
      <c r="J102" s="40">
        <f t="shared" ref="J102:J133" si="8">I102*D102</f>
        <v>18285</v>
      </c>
    </row>
    <row r="103" spans="1:10" ht="15" customHeight="1" x14ac:dyDescent="0.25">
      <c r="A103" s="8">
        <v>3.3</v>
      </c>
      <c r="B103" s="26" t="s">
        <v>73</v>
      </c>
      <c r="C103" s="16" t="s">
        <v>4</v>
      </c>
      <c r="D103" s="1">
        <v>1</v>
      </c>
      <c r="E103" s="19">
        <v>378900</v>
      </c>
      <c r="F103" s="40">
        <f t="shared" si="7"/>
        <v>378900</v>
      </c>
      <c r="G103" s="19">
        <v>175800</v>
      </c>
      <c r="H103" s="40">
        <f t="shared" si="6"/>
        <v>175800</v>
      </c>
      <c r="I103" s="19">
        <v>243800</v>
      </c>
      <c r="J103" s="40">
        <f t="shared" si="8"/>
        <v>243800</v>
      </c>
    </row>
    <row r="104" spans="1:10" ht="15" customHeight="1" x14ac:dyDescent="0.25">
      <c r="A104" s="8">
        <v>3.4</v>
      </c>
      <c r="B104" s="26" t="s">
        <v>144</v>
      </c>
      <c r="C104" s="25" t="s">
        <v>131</v>
      </c>
      <c r="D104" s="1">
        <v>0.5</v>
      </c>
      <c r="E104" s="19">
        <v>55400</v>
      </c>
      <c r="F104" s="40">
        <f t="shared" si="7"/>
        <v>27700</v>
      </c>
      <c r="G104" s="19">
        <v>79800</v>
      </c>
      <c r="H104" s="40">
        <f t="shared" si="6"/>
        <v>39900</v>
      </c>
      <c r="I104" s="19">
        <v>48760</v>
      </c>
      <c r="J104" s="40">
        <f t="shared" si="8"/>
        <v>24380</v>
      </c>
    </row>
    <row r="105" spans="1:10" ht="15" customHeight="1" x14ac:dyDescent="0.25">
      <c r="A105" s="8">
        <v>3.5</v>
      </c>
      <c r="B105" s="26" t="s">
        <v>141</v>
      </c>
      <c r="C105" s="12" t="s">
        <v>9</v>
      </c>
      <c r="D105" s="1">
        <v>0.5</v>
      </c>
      <c r="E105" s="19">
        <v>345900</v>
      </c>
      <c r="F105" s="40">
        <f t="shared" si="7"/>
        <v>172950</v>
      </c>
      <c r="G105" s="19">
        <v>295500</v>
      </c>
      <c r="H105" s="40">
        <f t="shared" si="6"/>
        <v>147750</v>
      </c>
      <c r="I105" s="19">
        <v>377890</v>
      </c>
      <c r="J105" s="40">
        <f t="shared" si="8"/>
        <v>188945</v>
      </c>
    </row>
    <row r="106" spans="1:10" ht="15" customHeight="1" x14ac:dyDescent="0.25">
      <c r="A106" s="8">
        <v>3.6</v>
      </c>
      <c r="B106" s="26" t="s">
        <v>142</v>
      </c>
      <c r="C106" s="25" t="s">
        <v>9</v>
      </c>
      <c r="D106" s="1">
        <v>0.5</v>
      </c>
      <c r="E106" s="19">
        <v>345900</v>
      </c>
      <c r="F106" s="40">
        <f t="shared" si="7"/>
        <v>172950</v>
      </c>
      <c r="G106" s="19">
        <v>215900</v>
      </c>
      <c r="H106" s="40">
        <f t="shared" si="6"/>
        <v>107950</v>
      </c>
      <c r="I106" s="19">
        <v>164565</v>
      </c>
      <c r="J106" s="40">
        <f t="shared" si="8"/>
        <v>82282.5</v>
      </c>
    </row>
    <row r="107" spans="1:10" ht="15" customHeight="1" x14ac:dyDescent="0.25">
      <c r="A107" s="8">
        <v>3.7</v>
      </c>
      <c r="B107" s="26" t="s">
        <v>143</v>
      </c>
      <c r="C107" s="25" t="s">
        <v>9</v>
      </c>
      <c r="D107" s="1">
        <v>0.5</v>
      </c>
      <c r="E107" s="19">
        <v>38700</v>
      </c>
      <c r="F107" s="40">
        <f t="shared" si="7"/>
        <v>19350</v>
      </c>
      <c r="G107" s="19">
        <v>56500</v>
      </c>
      <c r="H107" s="40">
        <f t="shared" si="6"/>
        <v>28250</v>
      </c>
      <c r="I107" s="19">
        <v>119462</v>
      </c>
      <c r="J107" s="40">
        <f t="shared" si="8"/>
        <v>59731</v>
      </c>
    </row>
    <row r="108" spans="1:10" ht="15" customHeight="1" x14ac:dyDescent="0.25">
      <c r="A108" s="8">
        <v>3.8</v>
      </c>
      <c r="B108" s="26" t="s">
        <v>145</v>
      </c>
      <c r="C108" s="25" t="s">
        <v>9</v>
      </c>
      <c r="D108" s="1">
        <v>0.5</v>
      </c>
      <c r="E108" s="19">
        <v>38700</v>
      </c>
      <c r="F108" s="40">
        <f t="shared" si="7"/>
        <v>19350</v>
      </c>
      <c r="G108" s="19">
        <v>56500</v>
      </c>
      <c r="H108" s="40">
        <f t="shared" si="6"/>
        <v>28250</v>
      </c>
      <c r="I108" s="19">
        <v>35351</v>
      </c>
      <c r="J108" s="40">
        <f t="shared" si="8"/>
        <v>17675.5</v>
      </c>
    </row>
    <row r="109" spans="1:10" customFormat="1" ht="16.5" customHeight="1" x14ac:dyDescent="0.25">
      <c r="A109" s="8">
        <v>3.9</v>
      </c>
      <c r="B109" s="26" t="s">
        <v>195</v>
      </c>
      <c r="C109" s="12" t="s">
        <v>4</v>
      </c>
      <c r="D109" s="1">
        <v>1</v>
      </c>
      <c r="E109" s="15">
        <f>795600*8</f>
        <v>6364800</v>
      </c>
      <c r="F109" s="40">
        <f t="shared" si="7"/>
        <v>6364800</v>
      </c>
      <c r="G109" s="15">
        <v>5760000</v>
      </c>
      <c r="H109" s="40">
        <f t="shared" si="6"/>
        <v>5760000</v>
      </c>
      <c r="I109" s="15">
        <v>1685325</v>
      </c>
      <c r="J109" s="40">
        <f t="shared" si="8"/>
        <v>1685325</v>
      </c>
    </row>
    <row r="110" spans="1:10" customFormat="1" ht="16.5" customHeight="1" x14ac:dyDescent="0.25">
      <c r="A110" s="8" t="s">
        <v>209</v>
      </c>
      <c r="B110" s="26" t="s">
        <v>196</v>
      </c>
      <c r="C110" s="12" t="s">
        <v>4</v>
      </c>
      <c r="D110" s="1">
        <v>1</v>
      </c>
      <c r="E110" s="15">
        <f>795600*20.4</f>
        <v>16230239.999999998</v>
      </c>
      <c r="F110" s="40">
        <f t="shared" si="7"/>
        <v>16230239.999999998</v>
      </c>
      <c r="G110" s="15">
        <v>16560000</v>
      </c>
      <c r="H110" s="40">
        <f t="shared" si="6"/>
        <v>16560000</v>
      </c>
      <c r="I110" s="50">
        <v>11123145</v>
      </c>
      <c r="J110" s="51">
        <f t="shared" si="8"/>
        <v>11123145</v>
      </c>
    </row>
    <row r="111" spans="1:10" customFormat="1" ht="16.5" customHeight="1" x14ac:dyDescent="0.25">
      <c r="A111" s="8" t="s">
        <v>210</v>
      </c>
      <c r="B111" s="26" t="s">
        <v>197</v>
      </c>
      <c r="C111" s="12" t="s">
        <v>9</v>
      </c>
      <c r="D111" s="1">
        <v>0.5</v>
      </c>
      <c r="E111" s="15">
        <v>356800</v>
      </c>
      <c r="F111" s="40">
        <f t="shared" si="7"/>
        <v>178400</v>
      </c>
      <c r="G111" s="15">
        <v>342400</v>
      </c>
      <c r="H111" s="40">
        <f t="shared" si="6"/>
        <v>171200</v>
      </c>
      <c r="I111" s="15">
        <v>109710</v>
      </c>
      <c r="J111" s="40">
        <f t="shared" si="8"/>
        <v>54855</v>
      </c>
    </row>
    <row r="112" spans="1:10" customFormat="1" ht="16.5" customHeight="1" x14ac:dyDescent="0.25">
      <c r="A112" s="8" t="s">
        <v>211</v>
      </c>
      <c r="B112" s="26" t="s">
        <v>198</v>
      </c>
      <c r="C112" s="12" t="s">
        <v>6</v>
      </c>
      <c r="D112" s="1">
        <v>1</v>
      </c>
      <c r="E112" s="15">
        <v>8578900</v>
      </c>
      <c r="F112" s="40">
        <f t="shared" si="7"/>
        <v>8578900</v>
      </c>
      <c r="G112" s="53">
        <v>2150000</v>
      </c>
      <c r="H112" s="40">
        <f t="shared" si="6"/>
        <v>2150000</v>
      </c>
      <c r="I112" s="46">
        <v>231610</v>
      </c>
      <c r="J112" s="40">
        <f t="shared" si="8"/>
        <v>231610</v>
      </c>
    </row>
    <row r="113" spans="1:10" customFormat="1" ht="16.5" customHeight="1" x14ac:dyDescent="0.25">
      <c r="A113" s="8" t="s">
        <v>212</v>
      </c>
      <c r="B113" s="26" t="s">
        <v>199</v>
      </c>
      <c r="C113" s="12" t="s">
        <v>6</v>
      </c>
      <c r="D113" s="1">
        <v>1</v>
      </c>
      <c r="E113" s="15">
        <v>119800</v>
      </c>
      <c r="F113" s="40">
        <f t="shared" si="7"/>
        <v>119800</v>
      </c>
      <c r="G113" s="53">
        <v>138500</v>
      </c>
      <c r="H113" s="40">
        <f t="shared" si="6"/>
        <v>138500</v>
      </c>
      <c r="I113" s="46">
        <v>148135</v>
      </c>
      <c r="J113" s="40">
        <f t="shared" si="8"/>
        <v>148135</v>
      </c>
    </row>
    <row r="114" spans="1:10" customFormat="1" ht="16.5" customHeight="1" x14ac:dyDescent="0.25">
      <c r="A114" s="8" t="s">
        <v>213</v>
      </c>
      <c r="B114" s="26" t="s">
        <v>200</v>
      </c>
      <c r="C114" s="12" t="s">
        <v>6</v>
      </c>
      <c r="D114" s="1">
        <v>1</v>
      </c>
      <c r="E114" s="15">
        <v>98700</v>
      </c>
      <c r="F114" s="40">
        <f t="shared" si="7"/>
        <v>98700</v>
      </c>
      <c r="G114" s="53">
        <v>290000</v>
      </c>
      <c r="H114" s="40">
        <f t="shared" si="6"/>
        <v>290000</v>
      </c>
      <c r="I114" s="46">
        <v>25599</v>
      </c>
      <c r="J114" s="40">
        <f t="shared" si="8"/>
        <v>25599</v>
      </c>
    </row>
    <row r="115" spans="1:10" customFormat="1" ht="16.5" customHeight="1" x14ac:dyDescent="0.25">
      <c r="A115" s="8" t="s">
        <v>214</v>
      </c>
      <c r="B115" s="26" t="s">
        <v>201</v>
      </c>
      <c r="C115" s="12" t="s">
        <v>6</v>
      </c>
      <c r="D115" s="1">
        <v>1</v>
      </c>
      <c r="E115" s="15">
        <v>879500</v>
      </c>
      <c r="F115" s="40">
        <f t="shared" si="7"/>
        <v>879500</v>
      </c>
      <c r="G115" s="53">
        <v>1050000</v>
      </c>
      <c r="H115" s="40">
        <f t="shared" si="6"/>
        <v>1050000</v>
      </c>
      <c r="I115" s="46">
        <v>134090</v>
      </c>
      <c r="J115" s="40">
        <f t="shared" si="8"/>
        <v>134090</v>
      </c>
    </row>
    <row r="116" spans="1:10" x14ac:dyDescent="0.25">
      <c r="A116" s="8"/>
      <c r="B116" s="26"/>
      <c r="C116" s="25"/>
      <c r="D116" s="1"/>
      <c r="E116" s="19"/>
      <c r="F116" s="40">
        <f t="shared" si="7"/>
        <v>0</v>
      </c>
      <c r="G116" s="19"/>
      <c r="H116" s="40">
        <f t="shared" si="6"/>
        <v>0</v>
      </c>
      <c r="I116" s="19"/>
      <c r="J116" s="40">
        <f t="shared" si="8"/>
        <v>0</v>
      </c>
    </row>
    <row r="117" spans="1:10" ht="15" customHeight="1" x14ac:dyDescent="0.25">
      <c r="A117" s="8">
        <v>4</v>
      </c>
      <c r="B117" s="41" t="s">
        <v>74</v>
      </c>
      <c r="C117" s="41"/>
      <c r="D117" s="41"/>
      <c r="E117" s="41"/>
      <c r="F117" s="41"/>
      <c r="G117" s="54"/>
      <c r="H117" s="40">
        <f t="shared" si="6"/>
        <v>0</v>
      </c>
      <c r="I117" s="47"/>
      <c r="J117" s="40">
        <f t="shared" si="8"/>
        <v>0</v>
      </c>
    </row>
    <row r="118" spans="1:10" ht="15" customHeight="1" x14ac:dyDescent="0.25">
      <c r="A118" s="8">
        <v>4.0999999999999996</v>
      </c>
      <c r="B118" s="26" t="s">
        <v>75</v>
      </c>
      <c r="C118" s="16" t="s">
        <v>63</v>
      </c>
      <c r="D118" s="1">
        <v>1</v>
      </c>
      <c r="E118" s="15">
        <v>678300</v>
      </c>
      <c r="F118" s="40">
        <f>E118*D118</f>
        <v>678300</v>
      </c>
      <c r="G118" s="19">
        <v>1350000</v>
      </c>
      <c r="H118" s="40">
        <f t="shared" si="6"/>
        <v>1350000</v>
      </c>
      <c r="I118" s="19">
        <v>1855000</v>
      </c>
      <c r="J118" s="40">
        <f t="shared" si="8"/>
        <v>1855000</v>
      </c>
    </row>
    <row r="119" spans="1:10" ht="15" customHeight="1" x14ac:dyDescent="0.25">
      <c r="A119" s="8">
        <v>4.2</v>
      </c>
      <c r="B119" s="26" t="s">
        <v>187</v>
      </c>
      <c r="C119" s="16" t="s">
        <v>63</v>
      </c>
      <c r="D119" s="1">
        <v>1</v>
      </c>
      <c r="E119" s="15">
        <v>734200</v>
      </c>
      <c r="F119" s="40">
        <f t="shared" ref="F119:F182" si="9">E119*D119</f>
        <v>734200</v>
      </c>
      <c r="G119" s="19">
        <v>1950000</v>
      </c>
      <c r="H119" s="40">
        <f t="shared" si="6"/>
        <v>1950000</v>
      </c>
      <c r="I119" s="19">
        <v>2288540</v>
      </c>
      <c r="J119" s="40">
        <f t="shared" si="8"/>
        <v>2288540</v>
      </c>
    </row>
    <row r="120" spans="1:10" ht="15" customHeight="1" x14ac:dyDescent="0.25">
      <c r="A120" s="8">
        <v>4.3</v>
      </c>
      <c r="B120" s="26" t="s">
        <v>17</v>
      </c>
      <c r="C120" s="12" t="s">
        <v>6</v>
      </c>
      <c r="D120" s="1">
        <v>1</v>
      </c>
      <c r="E120" s="15">
        <v>1345800</v>
      </c>
      <c r="F120" s="40">
        <f t="shared" si="9"/>
        <v>1345800</v>
      </c>
      <c r="G120" s="19">
        <v>652000</v>
      </c>
      <c r="H120" s="40">
        <f t="shared" si="6"/>
        <v>652000</v>
      </c>
      <c r="I120" s="19">
        <v>1828500</v>
      </c>
      <c r="J120" s="40">
        <f t="shared" si="8"/>
        <v>1828500</v>
      </c>
    </row>
    <row r="121" spans="1:10" ht="15" customHeight="1" x14ac:dyDescent="0.25">
      <c r="A121" s="8">
        <v>4.4000000000000004</v>
      </c>
      <c r="B121" s="26" t="s">
        <v>18</v>
      </c>
      <c r="C121" s="12" t="s">
        <v>6</v>
      </c>
      <c r="D121" s="1">
        <v>1</v>
      </c>
      <c r="E121" s="15">
        <v>2130000</v>
      </c>
      <c r="F121" s="40">
        <f t="shared" si="9"/>
        <v>2130000</v>
      </c>
      <c r="G121" s="19">
        <v>715000</v>
      </c>
      <c r="H121" s="40">
        <f t="shared" si="6"/>
        <v>715000</v>
      </c>
      <c r="I121" s="19">
        <v>853300</v>
      </c>
      <c r="J121" s="40">
        <f t="shared" si="8"/>
        <v>853300</v>
      </c>
    </row>
    <row r="122" spans="1:10" ht="15" customHeight="1" x14ac:dyDescent="0.25">
      <c r="A122" s="8">
        <v>4.5</v>
      </c>
      <c r="B122" s="26" t="s">
        <v>19</v>
      </c>
      <c r="C122" s="12" t="s">
        <v>6</v>
      </c>
      <c r="D122" s="1">
        <v>1</v>
      </c>
      <c r="E122" s="15">
        <v>1298700</v>
      </c>
      <c r="F122" s="40">
        <f t="shared" si="9"/>
        <v>1298700</v>
      </c>
      <c r="G122" s="19">
        <v>485000</v>
      </c>
      <c r="H122" s="40">
        <f t="shared" si="6"/>
        <v>485000</v>
      </c>
      <c r="I122" s="19">
        <v>609500</v>
      </c>
      <c r="J122" s="40">
        <f t="shared" si="8"/>
        <v>609500</v>
      </c>
    </row>
    <row r="123" spans="1:10" ht="15" customHeight="1" x14ac:dyDescent="0.25">
      <c r="A123" s="8">
        <v>4.5999999999999996</v>
      </c>
      <c r="B123" s="26" t="s">
        <v>20</v>
      </c>
      <c r="C123" s="12" t="s">
        <v>6</v>
      </c>
      <c r="D123" s="1">
        <v>1</v>
      </c>
      <c r="E123" s="15">
        <v>1620000</v>
      </c>
      <c r="F123" s="40">
        <f t="shared" si="9"/>
        <v>1620000</v>
      </c>
      <c r="G123" s="19">
        <v>805000</v>
      </c>
      <c r="H123" s="40">
        <f t="shared" si="6"/>
        <v>805000</v>
      </c>
      <c r="I123" s="19">
        <v>914250</v>
      </c>
      <c r="J123" s="40">
        <f t="shared" si="8"/>
        <v>914250</v>
      </c>
    </row>
    <row r="124" spans="1:10" ht="15" customHeight="1" x14ac:dyDescent="0.25">
      <c r="A124" s="8">
        <v>4.7</v>
      </c>
      <c r="B124" s="26" t="s">
        <v>21</v>
      </c>
      <c r="C124" s="12" t="s">
        <v>6</v>
      </c>
      <c r="D124" s="1">
        <v>1</v>
      </c>
      <c r="E124" s="15">
        <v>1456800</v>
      </c>
      <c r="F124" s="40">
        <f t="shared" si="9"/>
        <v>1456800</v>
      </c>
      <c r="G124" s="19">
        <v>570000</v>
      </c>
      <c r="H124" s="40">
        <f t="shared" si="6"/>
        <v>570000</v>
      </c>
      <c r="I124" s="19">
        <v>426650</v>
      </c>
      <c r="J124" s="40">
        <f t="shared" si="8"/>
        <v>426650</v>
      </c>
    </row>
    <row r="125" spans="1:10" ht="15" customHeight="1" x14ac:dyDescent="0.25">
      <c r="A125" s="8">
        <v>4.8</v>
      </c>
      <c r="B125" s="26" t="s">
        <v>22</v>
      </c>
      <c r="C125" s="12" t="s">
        <v>6</v>
      </c>
      <c r="D125" s="1">
        <v>1</v>
      </c>
      <c r="E125" s="15">
        <v>1125400</v>
      </c>
      <c r="F125" s="40">
        <f t="shared" si="9"/>
        <v>1125400</v>
      </c>
      <c r="G125" s="19">
        <v>365000</v>
      </c>
      <c r="H125" s="40">
        <f t="shared" si="6"/>
        <v>365000</v>
      </c>
      <c r="I125" s="19">
        <v>451030</v>
      </c>
      <c r="J125" s="40">
        <f t="shared" si="8"/>
        <v>451030</v>
      </c>
    </row>
    <row r="126" spans="1:10" ht="15" customHeight="1" x14ac:dyDescent="0.25">
      <c r="A126" s="8">
        <v>4.9000000000000004</v>
      </c>
      <c r="B126" s="26" t="s">
        <v>23</v>
      </c>
      <c r="C126" s="12" t="s">
        <v>6</v>
      </c>
      <c r="D126" s="1">
        <v>1</v>
      </c>
      <c r="E126" s="15">
        <v>1129800</v>
      </c>
      <c r="F126" s="40">
        <f t="shared" si="9"/>
        <v>1129800</v>
      </c>
      <c r="G126" s="19">
        <v>485000</v>
      </c>
      <c r="H126" s="40">
        <f t="shared" si="6"/>
        <v>485000</v>
      </c>
      <c r="I126" s="19">
        <v>572930</v>
      </c>
      <c r="J126" s="40">
        <f t="shared" si="8"/>
        <v>572930</v>
      </c>
    </row>
    <row r="127" spans="1:10" ht="15" customHeight="1" x14ac:dyDescent="0.25">
      <c r="A127" s="36">
        <v>4.0999999999999996</v>
      </c>
      <c r="B127" s="26" t="s">
        <v>24</v>
      </c>
      <c r="C127" s="12" t="s">
        <v>6</v>
      </c>
      <c r="D127" s="1">
        <v>1</v>
      </c>
      <c r="E127" s="15">
        <v>1245300</v>
      </c>
      <c r="F127" s="40">
        <f t="shared" si="9"/>
        <v>1245300</v>
      </c>
      <c r="G127" s="19">
        <v>295000</v>
      </c>
      <c r="H127" s="40">
        <f t="shared" si="6"/>
        <v>295000</v>
      </c>
      <c r="I127" s="19">
        <v>66557</v>
      </c>
      <c r="J127" s="40">
        <f t="shared" si="8"/>
        <v>66557</v>
      </c>
    </row>
    <row r="128" spans="1:10" ht="15" customHeight="1" x14ac:dyDescent="0.25">
      <c r="A128" s="8">
        <v>4.1100000000000003</v>
      </c>
      <c r="B128" s="26" t="s">
        <v>25</v>
      </c>
      <c r="C128" s="12" t="s">
        <v>6</v>
      </c>
      <c r="D128" s="1">
        <v>1</v>
      </c>
      <c r="E128" s="15">
        <v>146800</v>
      </c>
      <c r="F128" s="40">
        <f t="shared" si="9"/>
        <v>146800</v>
      </c>
      <c r="G128" s="19">
        <v>182000</v>
      </c>
      <c r="H128" s="40">
        <f t="shared" si="6"/>
        <v>182000</v>
      </c>
      <c r="I128" s="19">
        <v>262085</v>
      </c>
      <c r="J128" s="40">
        <f t="shared" si="8"/>
        <v>262085</v>
      </c>
    </row>
    <row r="129" spans="1:10" ht="15" customHeight="1" x14ac:dyDescent="0.25">
      <c r="A129" s="8">
        <v>4.12</v>
      </c>
      <c r="B129" s="26" t="s">
        <v>26</v>
      </c>
      <c r="C129" s="12" t="s">
        <v>6</v>
      </c>
      <c r="D129" s="1">
        <v>1</v>
      </c>
      <c r="E129" s="15">
        <v>234000</v>
      </c>
      <c r="F129" s="40">
        <f t="shared" si="9"/>
        <v>234000</v>
      </c>
      <c r="G129" s="19">
        <v>395000</v>
      </c>
      <c r="H129" s="40">
        <f t="shared" si="6"/>
        <v>395000</v>
      </c>
      <c r="I129" s="19">
        <v>262085</v>
      </c>
      <c r="J129" s="40">
        <f t="shared" si="8"/>
        <v>262085</v>
      </c>
    </row>
    <row r="130" spans="1:10" ht="15" customHeight="1" x14ac:dyDescent="0.25">
      <c r="A130" s="8"/>
      <c r="B130" s="41" t="s">
        <v>76</v>
      </c>
      <c r="C130" s="41"/>
      <c r="D130" s="41"/>
      <c r="E130" s="41"/>
      <c r="F130" s="40">
        <f t="shared" si="9"/>
        <v>0</v>
      </c>
      <c r="G130" s="54"/>
      <c r="H130" s="40">
        <f t="shared" si="6"/>
        <v>0</v>
      </c>
      <c r="I130" s="47"/>
      <c r="J130" s="40">
        <f t="shared" si="8"/>
        <v>0</v>
      </c>
    </row>
    <row r="131" spans="1:10" ht="15" customHeight="1" x14ac:dyDescent="0.25">
      <c r="A131" s="8">
        <v>4.13</v>
      </c>
      <c r="B131" s="26" t="s">
        <v>77</v>
      </c>
      <c r="C131" s="16" t="s">
        <v>4</v>
      </c>
      <c r="D131" s="1">
        <v>1</v>
      </c>
      <c r="E131" s="18">
        <v>1875300</v>
      </c>
      <c r="F131" s="40">
        <f t="shared" si="9"/>
        <v>1875300</v>
      </c>
      <c r="G131" s="18">
        <v>1120000</v>
      </c>
      <c r="H131" s="40">
        <f t="shared" si="6"/>
        <v>1120000</v>
      </c>
      <c r="I131" s="18">
        <v>703973</v>
      </c>
      <c r="J131" s="40">
        <f t="shared" si="8"/>
        <v>703973</v>
      </c>
    </row>
    <row r="132" spans="1:10" ht="15" customHeight="1" x14ac:dyDescent="0.25">
      <c r="A132" s="8">
        <v>4.1399999999999997</v>
      </c>
      <c r="B132" s="26" t="s">
        <v>78</v>
      </c>
      <c r="C132" s="16" t="s">
        <v>4</v>
      </c>
      <c r="D132" s="1">
        <v>1</v>
      </c>
      <c r="E132" s="18">
        <v>478900</v>
      </c>
      <c r="F132" s="40">
        <f t="shared" si="9"/>
        <v>478900</v>
      </c>
      <c r="G132" s="18">
        <v>455000</v>
      </c>
      <c r="H132" s="40">
        <f t="shared" si="6"/>
        <v>455000</v>
      </c>
      <c r="I132" s="18">
        <v>307188</v>
      </c>
      <c r="J132" s="40">
        <f t="shared" si="8"/>
        <v>307188</v>
      </c>
    </row>
    <row r="133" spans="1:10" ht="15" customHeight="1" x14ac:dyDescent="0.25">
      <c r="A133" s="8">
        <v>4.1500000000000004</v>
      </c>
      <c r="B133" s="26" t="s">
        <v>79</v>
      </c>
      <c r="C133" s="16" t="s">
        <v>4</v>
      </c>
      <c r="D133" s="1">
        <v>1</v>
      </c>
      <c r="E133" s="18">
        <v>1439800</v>
      </c>
      <c r="F133" s="40">
        <f t="shared" si="9"/>
        <v>1439800</v>
      </c>
      <c r="G133" s="18">
        <v>812000</v>
      </c>
      <c r="H133" s="40">
        <f t="shared" si="6"/>
        <v>812000</v>
      </c>
      <c r="I133" s="18">
        <v>1791930</v>
      </c>
      <c r="J133" s="40">
        <f t="shared" si="8"/>
        <v>1791930</v>
      </c>
    </row>
    <row r="134" spans="1:10" ht="15" customHeight="1" x14ac:dyDescent="0.25">
      <c r="A134" s="8">
        <v>4.16</v>
      </c>
      <c r="B134" s="26" t="s">
        <v>80</v>
      </c>
      <c r="C134" s="16" t="s">
        <v>4</v>
      </c>
      <c r="D134" s="1">
        <v>1</v>
      </c>
      <c r="E134" s="18">
        <v>998400</v>
      </c>
      <c r="F134" s="40">
        <f t="shared" si="9"/>
        <v>998400</v>
      </c>
      <c r="G134" s="18">
        <v>485500</v>
      </c>
      <c r="H134" s="40">
        <f t="shared" si="6"/>
        <v>485500</v>
      </c>
      <c r="I134" s="18">
        <v>281589</v>
      </c>
      <c r="J134" s="40">
        <f t="shared" ref="J134:J165" si="10">I134*D134</f>
        <v>281589</v>
      </c>
    </row>
    <row r="135" spans="1:10" ht="15" customHeight="1" x14ac:dyDescent="0.25">
      <c r="A135" s="8">
        <v>4.17</v>
      </c>
      <c r="B135" s="26" t="s">
        <v>81</v>
      </c>
      <c r="C135" s="16" t="s">
        <v>4</v>
      </c>
      <c r="D135" s="1">
        <v>1</v>
      </c>
      <c r="E135" s="18">
        <v>932100</v>
      </c>
      <c r="F135" s="40">
        <f t="shared" si="9"/>
        <v>932100</v>
      </c>
      <c r="G135" s="18">
        <v>425000</v>
      </c>
      <c r="H135" s="40">
        <f t="shared" ref="H135:H182" si="11">G135*D135</f>
        <v>425000</v>
      </c>
      <c r="I135" s="18">
        <v>524780</v>
      </c>
      <c r="J135" s="40">
        <f t="shared" si="10"/>
        <v>524780</v>
      </c>
    </row>
    <row r="136" spans="1:10" ht="15" customHeight="1" x14ac:dyDescent="0.25">
      <c r="A136" s="8">
        <v>4.18</v>
      </c>
      <c r="B136" s="26" t="s">
        <v>82</v>
      </c>
      <c r="C136" s="16" t="s">
        <v>4</v>
      </c>
      <c r="D136" s="1">
        <v>1</v>
      </c>
      <c r="E136" s="18">
        <v>832400</v>
      </c>
      <c r="F136" s="40">
        <f t="shared" si="9"/>
        <v>832400</v>
      </c>
      <c r="G136" s="18">
        <v>225000</v>
      </c>
      <c r="H136" s="40">
        <f t="shared" si="11"/>
        <v>225000</v>
      </c>
      <c r="I136" s="18">
        <v>17919</v>
      </c>
      <c r="J136" s="40">
        <f t="shared" si="10"/>
        <v>17919</v>
      </c>
    </row>
    <row r="137" spans="1:10" ht="15" customHeight="1" x14ac:dyDescent="0.25">
      <c r="A137" s="8">
        <v>4.1900000000000004</v>
      </c>
      <c r="B137" s="26" t="s">
        <v>83</v>
      </c>
      <c r="C137" s="16" t="s">
        <v>4</v>
      </c>
      <c r="D137" s="1">
        <v>1</v>
      </c>
      <c r="E137" s="18">
        <v>723400</v>
      </c>
      <c r="F137" s="40">
        <f t="shared" si="9"/>
        <v>723400</v>
      </c>
      <c r="G137" s="18">
        <v>980000</v>
      </c>
      <c r="H137" s="40">
        <f t="shared" si="11"/>
        <v>980000</v>
      </c>
      <c r="I137" s="18">
        <v>281589</v>
      </c>
      <c r="J137" s="40">
        <f t="shared" si="10"/>
        <v>281589</v>
      </c>
    </row>
    <row r="138" spans="1:10" ht="15" customHeight="1" x14ac:dyDescent="0.25">
      <c r="A138" s="37">
        <v>4.2</v>
      </c>
      <c r="B138" s="26" t="s">
        <v>84</v>
      </c>
      <c r="C138" s="16" t="s">
        <v>4</v>
      </c>
      <c r="D138" s="1">
        <v>1</v>
      </c>
      <c r="E138" s="18">
        <v>432800</v>
      </c>
      <c r="F138" s="40">
        <f t="shared" si="9"/>
        <v>432800</v>
      </c>
      <c r="G138" s="18">
        <v>680000</v>
      </c>
      <c r="H138" s="40">
        <f t="shared" si="11"/>
        <v>680000</v>
      </c>
      <c r="I138" s="18">
        <v>524780</v>
      </c>
      <c r="J138" s="40">
        <f t="shared" si="10"/>
        <v>524780</v>
      </c>
    </row>
    <row r="139" spans="1:10" ht="15" customHeight="1" x14ac:dyDescent="0.25">
      <c r="A139" s="8">
        <v>4.21</v>
      </c>
      <c r="B139" s="26" t="s">
        <v>85</v>
      </c>
      <c r="C139" s="16" t="s">
        <v>4</v>
      </c>
      <c r="D139" s="1">
        <v>1</v>
      </c>
      <c r="E139" s="18">
        <v>198700</v>
      </c>
      <c r="F139" s="40">
        <f t="shared" si="9"/>
        <v>198700</v>
      </c>
      <c r="G139" s="18">
        <v>75200</v>
      </c>
      <c r="H139" s="40">
        <f t="shared" si="11"/>
        <v>75200</v>
      </c>
      <c r="I139" s="18">
        <v>307188</v>
      </c>
      <c r="J139" s="40">
        <f t="shared" si="10"/>
        <v>307188</v>
      </c>
    </row>
    <row r="140" spans="1:10" ht="15" customHeight="1" x14ac:dyDescent="0.25">
      <c r="A140" s="8">
        <v>4.22</v>
      </c>
      <c r="B140" s="26" t="s">
        <v>86</v>
      </c>
      <c r="C140" s="16" t="s">
        <v>4</v>
      </c>
      <c r="D140" s="1">
        <v>1</v>
      </c>
      <c r="E140" s="18">
        <v>198700</v>
      </c>
      <c r="F140" s="40">
        <f t="shared" si="9"/>
        <v>198700</v>
      </c>
      <c r="G140" s="18">
        <v>51500</v>
      </c>
      <c r="H140" s="40">
        <f t="shared" si="11"/>
        <v>51500</v>
      </c>
      <c r="I140" s="18">
        <v>268790</v>
      </c>
      <c r="J140" s="40">
        <f t="shared" si="10"/>
        <v>268790</v>
      </c>
    </row>
    <row r="141" spans="1:10" ht="15" customHeight="1" x14ac:dyDescent="0.25">
      <c r="A141" s="8">
        <v>4.2300000000000004</v>
      </c>
      <c r="B141" s="26" t="s">
        <v>87</v>
      </c>
      <c r="C141" s="16" t="s">
        <v>4</v>
      </c>
      <c r="D141" s="1">
        <v>1</v>
      </c>
      <c r="E141" s="18">
        <v>185400</v>
      </c>
      <c r="F141" s="40">
        <f t="shared" si="9"/>
        <v>185400</v>
      </c>
      <c r="G141" s="18">
        <v>125000</v>
      </c>
      <c r="H141" s="40">
        <f t="shared" si="11"/>
        <v>125000</v>
      </c>
      <c r="I141" s="18">
        <v>268790</v>
      </c>
      <c r="J141" s="40">
        <f t="shared" si="10"/>
        <v>268790</v>
      </c>
    </row>
    <row r="142" spans="1:10" ht="15" customHeight="1" x14ac:dyDescent="0.25">
      <c r="A142" s="8">
        <v>4.24</v>
      </c>
      <c r="B142" s="26" t="s">
        <v>88</v>
      </c>
      <c r="C142" s="16" t="s">
        <v>4</v>
      </c>
      <c r="D142" s="1">
        <v>1</v>
      </c>
      <c r="E142" s="18">
        <v>76000</v>
      </c>
      <c r="F142" s="40">
        <f t="shared" si="9"/>
        <v>76000</v>
      </c>
      <c r="G142" s="18">
        <v>39500</v>
      </c>
      <c r="H142" s="40">
        <f t="shared" si="11"/>
        <v>39500</v>
      </c>
      <c r="I142" s="18">
        <v>23161</v>
      </c>
      <c r="J142" s="40">
        <f t="shared" si="10"/>
        <v>23161</v>
      </c>
    </row>
    <row r="143" spans="1:10" ht="15" customHeight="1" x14ac:dyDescent="0.25">
      <c r="A143" s="8">
        <v>4.25</v>
      </c>
      <c r="B143" s="26" t="s">
        <v>89</v>
      </c>
      <c r="C143" s="17" t="s">
        <v>4</v>
      </c>
      <c r="D143" s="1">
        <v>1</v>
      </c>
      <c r="E143" s="20">
        <v>145600</v>
      </c>
      <c r="F143" s="40">
        <f t="shared" si="9"/>
        <v>145600</v>
      </c>
      <c r="G143" s="20">
        <v>152000</v>
      </c>
      <c r="H143" s="40">
        <f t="shared" si="11"/>
        <v>152000</v>
      </c>
      <c r="I143" s="20">
        <v>255990</v>
      </c>
      <c r="J143" s="40">
        <f t="shared" si="10"/>
        <v>255990</v>
      </c>
    </row>
    <row r="144" spans="1:10" ht="15" customHeight="1" x14ac:dyDescent="0.25">
      <c r="A144" s="8">
        <v>4.26</v>
      </c>
      <c r="B144" s="26" t="s">
        <v>90</v>
      </c>
      <c r="C144" s="17" t="s">
        <v>4</v>
      </c>
      <c r="D144" s="1">
        <v>1</v>
      </c>
      <c r="E144" s="13">
        <v>358900</v>
      </c>
      <c r="F144" s="40">
        <f t="shared" si="9"/>
        <v>358900</v>
      </c>
      <c r="G144" s="13">
        <v>172000</v>
      </c>
      <c r="H144" s="40">
        <f t="shared" si="11"/>
        <v>172000</v>
      </c>
      <c r="I144" s="13">
        <v>146280</v>
      </c>
      <c r="J144" s="40">
        <f t="shared" si="10"/>
        <v>146280</v>
      </c>
    </row>
    <row r="145" spans="1:10" ht="15" customHeight="1" x14ac:dyDescent="0.25">
      <c r="A145" s="8">
        <v>4.2699999999999996</v>
      </c>
      <c r="B145" s="26" t="s">
        <v>91</v>
      </c>
      <c r="C145" s="17" t="s">
        <v>4</v>
      </c>
      <c r="D145" s="1">
        <v>1</v>
      </c>
      <c r="E145" s="13">
        <v>1230000</v>
      </c>
      <c r="F145" s="40">
        <f t="shared" si="9"/>
        <v>1230000</v>
      </c>
      <c r="G145" s="13">
        <v>985000</v>
      </c>
      <c r="H145" s="40">
        <f t="shared" si="11"/>
        <v>985000</v>
      </c>
      <c r="I145" s="13">
        <v>853300</v>
      </c>
      <c r="J145" s="40">
        <f t="shared" si="10"/>
        <v>853300</v>
      </c>
    </row>
    <row r="146" spans="1:10" ht="15" customHeight="1" x14ac:dyDescent="0.25">
      <c r="A146" s="8">
        <v>4.28</v>
      </c>
      <c r="B146" s="26" t="s">
        <v>92</v>
      </c>
      <c r="C146" s="17" t="s">
        <v>4</v>
      </c>
      <c r="D146" s="1">
        <v>1</v>
      </c>
      <c r="E146" s="13">
        <v>1230000</v>
      </c>
      <c r="F146" s="40">
        <f t="shared" si="9"/>
        <v>1230000</v>
      </c>
      <c r="G146" s="13">
        <v>462000</v>
      </c>
      <c r="H146" s="40">
        <f t="shared" si="11"/>
        <v>462000</v>
      </c>
      <c r="I146" s="13">
        <v>1971123</v>
      </c>
      <c r="J146" s="40">
        <f t="shared" si="10"/>
        <v>1971123</v>
      </c>
    </row>
    <row r="147" spans="1:10" ht="15" customHeight="1" x14ac:dyDescent="0.25">
      <c r="A147" s="8">
        <v>4.29</v>
      </c>
      <c r="B147" s="26" t="s">
        <v>93</v>
      </c>
      <c r="C147" s="17" t="s">
        <v>4</v>
      </c>
      <c r="D147" s="1">
        <v>1</v>
      </c>
      <c r="E147" s="13">
        <v>1230000</v>
      </c>
      <c r="F147" s="40">
        <f t="shared" si="9"/>
        <v>1230000</v>
      </c>
      <c r="G147" s="13">
        <v>595000</v>
      </c>
      <c r="H147" s="40">
        <f t="shared" si="11"/>
        <v>595000</v>
      </c>
      <c r="I147" s="13">
        <v>792350</v>
      </c>
      <c r="J147" s="40">
        <f t="shared" si="10"/>
        <v>792350</v>
      </c>
    </row>
    <row r="148" spans="1:10" ht="15.75" customHeight="1" x14ac:dyDescent="0.25">
      <c r="A148" s="36">
        <v>4.3</v>
      </c>
      <c r="B148" s="26" t="s">
        <v>94</v>
      </c>
      <c r="C148" s="16" t="s">
        <v>4</v>
      </c>
      <c r="D148" s="1">
        <v>1</v>
      </c>
      <c r="E148" s="18">
        <v>398600</v>
      </c>
      <c r="F148" s="40">
        <f t="shared" si="9"/>
        <v>398600</v>
      </c>
      <c r="G148" s="18">
        <v>49500</v>
      </c>
      <c r="H148" s="40">
        <f t="shared" si="11"/>
        <v>49500</v>
      </c>
      <c r="I148" s="18">
        <v>249895</v>
      </c>
      <c r="J148" s="40">
        <f t="shared" si="10"/>
        <v>249895</v>
      </c>
    </row>
    <row r="149" spans="1:10" ht="15.75" customHeight="1" x14ac:dyDescent="0.25">
      <c r="A149" s="8">
        <v>4.3099999999999996</v>
      </c>
      <c r="B149" s="26" t="s">
        <v>95</v>
      </c>
      <c r="C149" s="21" t="s">
        <v>4</v>
      </c>
      <c r="D149" s="1">
        <v>1</v>
      </c>
      <c r="E149" s="22">
        <v>1560900</v>
      </c>
      <c r="F149" s="40">
        <f t="shared" si="9"/>
        <v>1560900</v>
      </c>
      <c r="G149" s="55">
        <v>1455000</v>
      </c>
      <c r="H149" s="40">
        <f t="shared" si="11"/>
        <v>1455000</v>
      </c>
      <c r="I149" s="22">
        <v>947163</v>
      </c>
      <c r="J149" s="40">
        <f t="shared" si="10"/>
        <v>947163</v>
      </c>
    </row>
    <row r="150" spans="1:10" ht="15.75" customHeight="1" x14ac:dyDescent="0.25">
      <c r="A150" s="8"/>
      <c r="B150" s="26"/>
      <c r="C150" s="21"/>
      <c r="D150" s="1"/>
      <c r="E150" s="22"/>
      <c r="F150" s="40">
        <f t="shared" si="9"/>
        <v>0</v>
      </c>
      <c r="G150" s="55"/>
      <c r="H150" s="40">
        <f t="shared" si="11"/>
        <v>0</v>
      </c>
      <c r="I150" s="22"/>
      <c r="J150" s="40">
        <f t="shared" si="10"/>
        <v>0</v>
      </c>
    </row>
    <row r="151" spans="1:10" ht="15.75" x14ac:dyDescent="0.25">
      <c r="A151" s="8"/>
      <c r="B151" s="26"/>
      <c r="C151" s="21"/>
      <c r="D151" s="1"/>
      <c r="E151" s="22"/>
      <c r="F151" s="40">
        <f t="shared" si="9"/>
        <v>0</v>
      </c>
      <c r="G151" s="55"/>
      <c r="H151" s="40">
        <f t="shared" si="11"/>
        <v>0</v>
      </c>
      <c r="I151" s="22"/>
      <c r="J151" s="40">
        <f t="shared" si="10"/>
        <v>0</v>
      </c>
    </row>
    <row r="152" spans="1:10" x14ac:dyDescent="0.25">
      <c r="A152" s="8"/>
      <c r="B152" s="26"/>
      <c r="C152" s="26"/>
      <c r="D152" s="1"/>
      <c r="E152" s="26"/>
      <c r="F152" s="40">
        <f t="shared" si="9"/>
        <v>0</v>
      </c>
      <c r="G152" s="52"/>
      <c r="H152" s="40">
        <f t="shared" si="11"/>
        <v>0</v>
      </c>
      <c r="I152" s="26"/>
      <c r="J152" s="40">
        <f t="shared" si="10"/>
        <v>0</v>
      </c>
    </row>
    <row r="153" spans="1:10" ht="15" customHeight="1" x14ac:dyDescent="0.25">
      <c r="A153" s="8">
        <v>5</v>
      </c>
      <c r="B153" s="41" t="s">
        <v>96</v>
      </c>
      <c r="C153" s="41"/>
      <c r="D153" s="41"/>
      <c r="E153" s="41"/>
      <c r="F153" s="40">
        <f t="shared" si="9"/>
        <v>0</v>
      </c>
      <c r="G153" s="54"/>
      <c r="H153" s="40">
        <f t="shared" si="11"/>
        <v>0</v>
      </c>
      <c r="I153" s="47"/>
      <c r="J153" s="40">
        <f t="shared" si="10"/>
        <v>0</v>
      </c>
    </row>
    <row r="154" spans="1:10" ht="15" customHeight="1" x14ac:dyDescent="0.25">
      <c r="A154" s="8">
        <v>5.0999999999999996</v>
      </c>
      <c r="B154" s="26" t="s">
        <v>97</v>
      </c>
      <c r="C154" s="8" t="s">
        <v>3</v>
      </c>
      <c r="D154" s="1">
        <v>0.5</v>
      </c>
      <c r="E154" s="18">
        <v>167800</v>
      </c>
      <c r="F154" s="40">
        <f t="shared" si="9"/>
        <v>83900</v>
      </c>
      <c r="G154" s="18">
        <v>295200</v>
      </c>
      <c r="H154" s="40">
        <f t="shared" si="11"/>
        <v>147600</v>
      </c>
      <c r="I154" s="18">
        <v>134090</v>
      </c>
      <c r="J154" s="40">
        <f t="shared" si="10"/>
        <v>67045</v>
      </c>
    </row>
    <row r="155" spans="1:10" ht="63.75" customHeight="1" x14ac:dyDescent="0.25">
      <c r="A155" s="8">
        <v>5.2</v>
      </c>
      <c r="B155" s="26" t="s">
        <v>188</v>
      </c>
      <c r="C155" s="16" t="s">
        <v>5</v>
      </c>
      <c r="D155" s="1">
        <v>0.5</v>
      </c>
      <c r="E155" s="19">
        <v>327800</v>
      </c>
      <c r="F155" s="40">
        <f t="shared" si="9"/>
        <v>163900</v>
      </c>
      <c r="G155" s="19">
        <v>385000</v>
      </c>
      <c r="H155" s="40">
        <f t="shared" si="11"/>
        <v>192500</v>
      </c>
      <c r="I155" s="19">
        <v>378500</v>
      </c>
      <c r="J155" s="40">
        <f t="shared" si="10"/>
        <v>189250</v>
      </c>
    </row>
    <row r="156" spans="1:10" ht="63.75" customHeight="1" x14ac:dyDescent="0.25">
      <c r="A156" s="8">
        <v>5.3</v>
      </c>
      <c r="B156" s="26" t="s">
        <v>189</v>
      </c>
      <c r="C156" s="16" t="s">
        <v>5</v>
      </c>
      <c r="D156" s="1">
        <v>0.5</v>
      </c>
      <c r="E156" s="19">
        <v>476500</v>
      </c>
      <c r="F156" s="40">
        <f t="shared" si="9"/>
        <v>238250</v>
      </c>
      <c r="G156" s="19">
        <v>805000</v>
      </c>
      <c r="H156" s="40">
        <f t="shared" si="11"/>
        <v>402500</v>
      </c>
      <c r="I156" s="19">
        <v>518685</v>
      </c>
      <c r="J156" s="40">
        <f t="shared" si="10"/>
        <v>259342.5</v>
      </c>
    </row>
    <row r="157" spans="1:10" ht="15" customHeight="1" x14ac:dyDescent="0.25">
      <c r="A157" s="8" t="s">
        <v>98</v>
      </c>
      <c r="B157" s="26" t="s">
        <v>99</v>
      </c>
      <c r="C157" s="16" t="s">
        <v>5</v>
      </c>
      <c r="D157" s="1">
        <v>0.5</v>
      </c>
      <c r="E157" s="19">
        <v>39800</v>
      </c>
      <c r="F157" s="40">
        <f t="shared" si="9"/>
        <v>19900</v>
      </c>
      <c r="G157" s="19">
        <v>28200</v>
      </c>
      <c r="H157" s="40">
        <f t="shared" si="11"/>
        <v>14100</v>
      </c>
      <c r="I157" s="19">
        <v>10070</v>
      </c>
      <c r="J157" s="40">
        <f t="shared" si="10"/>
        <v>5035</v>
      </c>
    </row>
    <row r="158" spans="1:10" ht="15" customHeight="1" x14ac:dyDescent="0.25">
      <c r="A158" s="8"/>
      <c r="B158" s="26"/>
      <c r="C158" s="16"/>
      <c r="D158" s="1"/>
      <c r="E158" s="19"/>
      <c r="F158" s="40">
        <f t="shared" si="9"/>
        <v>0</v>
      </c>
      <c r="G158" s="19"/>
      <c r="H158" s="40">
        <f t="shared" si="11"/>
        <v>0</v>
      </c>
      <c r="I158" s="19"/>
      <c r="J158" s="40">
        <f t="shared" si="10"/>
        <v>0</v>
      </c>
    </row>
    <row r="159" spans="1:10" x14ac:dyDescent="0.25">
      <c r="A159" s="8"/>
      <c r="B159" s="26"/>
      <c r="C159" s="26"/>
      <c r="D159" s="1"/>
      <c r="E159" s="26"/>
      <c r="F159" s="40">
        <f t="shared" si="9"/>
        <v>0</v>
      </c>
      <c r="G159" s="52"/>
      <c r="H159" s="40">
        <f t="shared" si="11"/>
        <v>0</v>
      </c>
      <c r="I159" s="26"/>
      <c r="J159" s="40">
        <f t="shared" si="10"/>
        <v>0</v>
      </c>
    </row>
    <row r="160" spans="1:10" ht="15" customHeight="1" x14ac:dyDescent="0.25">
      <c r="A160" s="8">
        <v>6</v>
      </c>
      <c r="B160" s="41" t="s">
        <v>100</v>
      </c>
      <c r="C160" s="41"/>
      <c r="D160" s="41"/>
      <c r="E160" s="41"/>
      <c r="F160" s="40">
        <f t="shared" si="9"/>
        <v>0</v>
      </c>
      <c r="G160" s="54"/>
      <c r="H160" s="40">
        <f t="shared" si="11"/>
        <v>0</v>
      </c>
      <c r="I160" s="47"/>
      <c r="J160" s="40">
        <f t="shared" si="10"/>
        <v>0</v>
      </c>
    </row>
    <row r="161" spans="1:10" ht="15" customHeight="1" x14ac:dyDescent="0.25">
      <c r="A161" s="8" t="s">
        <v>101</v>
      </c>
      <c r="B161" s="26" t="s">
        <v>102</v>
      </c>
      <c r="C161" s="16" t="s">
        <v>4</v>
      </c>
      <c r="D161" s="1">
        <v>1</v>
      </c>
      <c r="E161" s="19">
        <v>118700</v>
      </c>
      <c r="F161" s="40">
        <f t="shared" si="9"/>
        <v>118700</v>
      </c>
      <c r="G161" s="19">
        <v>42500</v>
      </c>
      <c r="H161" s="40">
        <f t="shared" si="11"/>
        <v>42500</v>
      </c>
      <c r="I161" s="19">
        <v>60950</v>
      </c>
      <c r="J161" s="40">
        <f t="shared" si="10"/>
        <v>60950</v>
      </c>
    </row>
    <row r="162" spans="1:10" ht="15" customHeight="1" x14ac:dyDescent="0.25">
      <c r="A162" s="8" t="s">
        <v>103</v>
      </c>
      <c r="B162" s="26" t="s">
        <v>104</v>
      </c>
      <c r="C162" s="16" t="s">
        <v>4</v>
      </c>
      <c r="D162" s="1">
        <v>1</v>
      </c>
      <c r="E162" s="19">
        <v>289700</v>
      </c>
      <c r="F162" s="40">
        <f t="shared" si="9"/>
        <v>289700</v>
      </c>
      <c r="G162" s="19">
        <v>175000</v>
      </c>
      <c r="H162" s="40">
        <f t="shared" si="11"/>
        <v>175000</v>
      </c>
      <c r="I162" s="19">
        <v>60950</v>
      </c>
      <c r="J162" s="40">
        <f t="shared" si="10"/>
        <v>60950</v>
      </c>
    </row>
    <row r="163" spans="1:10" ht="15" customHeight="1" x14ac:dyDescent="0.25">
      <c r="A163" s="8" t="s">
        <v>105</v>
      </c>
      <c r="B163" s="26" t="s">
        <v>106</v>
      </c>
      <c r="C163" s="16" t="s">
        <v>4</v>
      </c>
      <c r="D163" s="1">
        <v>1</v>
      </c>
      <c r="E163" s="19">
        <v>198700</v>
      </c>
      <c r="F163" s="40">
        <f t="shared" si="9"/>
        <v>198700</v>
      </c>
      <c r="G163" s="19">
        <v>195000</v>
      </c>
      <c r="H163" s="40">
        <f t="shared" si="11"/>
        <v>195000</v>
      </c>
      <c r="I163" s="19">
        <v>60950</v>
      </c>
      <c r="J163" s="40">
        <f t="shared" si="10"/>
        <v>60950</v>
      </c>
    </row>
    <row r="164" spans="1:10" ht="15" customHeight="1" x14ac:dyDescent="0.25">
      <c r="A164" s="8" t="s">
        <v>107</v>
      </c>
      <c r="B164" s="26" t="s">
        <v>108</v>
      </c>
      <c r="C164" s="16" t="s">
        <v>4</v>
      </c>
      <c r="D164" s="1">
        <v>1</v>
      </c>
      <c r="E164" s="19">
        <v>217600</v>
      </c>
      <c r="F164" s="40">
        <f t="shared" si="9"/>
        <v>217600</v>
      </c>
      <c r="G164" s="19">
        <v>195000</v>
      </c>
      <c r="H164" s="40">
        <f t="shared" si="11"/>
        <v>195000</v>
      </c>
      <c r="I164" s="19">
        <v>60950</v>
      </c>
      <c r="J164" s="40">
        <f t="shared" si="10"/>
        <v>60950</v>
      </c>
    </row>
    <row r="165" spans="1:10" ht="15" customHeight="1" x14ac:dyDescent="0.25">
      <c r="A165" s="8" t="s">
        <v>109</v>
      </c>
      <c r="B165" s="26" t="s">
        <v>110</v>
      </c>
      <c r="C165" s="16" t="s">
        <v>4</v>
      </c>
      <c r="D165" s="1">
        <v>1</v>
      </c>
      <c r="E165" s="19">
        <v>457800</v>
      </c>
      <c r="F165" s="40">
        <f t="shared" si="9"/>
        <v>457800</v>
      </c>
      <c r="G165" s="19">
        <v>195000</v>
      </c>
      <c r="H165" s="40">
        <f t="shared" si="11"/>
        <v>195000</v>
      </c>
      <c r="I165" s="19">
        <v>62169</v>
      </c>
      <c r="J165" s="40">
        <f t="shared" si="10"/>
        <v>62169</v>
      </c>
    </row>
    <row r="166" spans="1:10" ht="15" customHeight="1" x14ac:dyDescent="0.25">
      <c r="A166" s="8" t="s">
        <v>111</v>
      </c>
      <c r="B166" s="26" t="s">
        <v>112</v>
      </c>
      <c r="C166" s="16" t="s">
        <v>4</v>
      </c>
      <c r="D166" s="1">
        <v>1</v>
      </c>
      <c r="E166" s="19">
        <v>99400</v>
      </c>
      <c r="F166" s="40">
        <f t="shared" si="9"/>
        <v>99400</v>
      </c>
      <c r="G166" s="19">
        <v>88000</v>
      </c>
      <c r="H166" s="40">
        <f t="shared" si="11"/>
        <v>88000</v>
      </c>
      <c r="I166" s="19">
        <v>63388</v>
      </c>
      <c r="J166" s="40">
        <f t="shared" ref="J166:J182" si="12">I166*D166</f>
        <v>63388</v>
      </c>
    </row>
    <row r="167" spans="1:10" ht="15" customHeight="1" x14ac:dyDescent="0.25">
      <c r="A167" s="8" t="s">
        <v>113</v>
      </c>
      <c r="B167" s="26" t="s">
        <v>114</v>
      </c>
      <c r="C167" s="16" t="s">
        <v>4</v>
      </c>
      <c r="D167" s="1">
        <v>1</v>
      </c>
      <c r="E167" s="19">
        <v>119800</v>
      </c>
      <c r="F167" s="40">
        <f t="shared" si="9"/>
        <v>119800</v>
      </c>
      <c r="G167" s="19">
        <v>42500</v>
      </c>
      <c r="H167" s="40">
        <f t="shared" si="11"/>
        <v>42500</v>
      </c>
      <c r="I167" s="19">
        <v>64607</v>
      </c>
      <c r="J167" s="40">
        <f t="shared" si="12"/>
        <v>64607</v>
      </c>
    </row>
    <row r="168" spans="1:10" ht="15" customHeight="1" x14ac:dyDescent="0.25">
      <c r="A168" s="8" t="s">
        <v>115</v>
      </c>
      <c r="B168" s="26" t="s">
        <v>116</v>
      </c>
      <c r="C168" s="16" t="s">
        <v>4</v>
      </c>
      <c r="D168" s="1">
        <v>1</v>
      </c>
      <c r="E168" s="19">
        <v>78200</v>
      </c>
      <c r="F168" s="40">
        <f t="shared" si="9"/>
        <v>78200</v>
      </c>
      <c r="G168" s="19">
        <v>42500</v>
      </c>
      <c r="H168" s="40">
        <f t="shared" si="11"/>
        <v>42500</v>
      </c>
      <c r="I168" s="19">
        <v>66801</v>
      </c>
      <c r="J168" s="40">
        <f t="shared" si="12"/>
        <v>66801</v>
      </c>
    </row>
    <row r="169" spans="1:10" ht="15" customHeight="1" x14ac:dyDescent="0.25">
      <c r="A169" s="8" t="s">
        <v>117</v>
      </c>
      <c r="B169" s="26" t="s">
        <v>118</v>
      </c>
      <c r="C169" s="17" t="s">
        <v>119</v>
      </c>
      <c r="D169" s="1">
        <v>1</v>
      </c>
      <c r="E169" s="13">
        <v>65700</v>
      </c>
      <c r="F169" s="40">
        <f t="shared" si="9"/>
        <v>65700</v>
      </c>
      <c r="G169" s="13">
        <v>205000</v>
      </c>
      <c r="H169" s="40">
        <f t="shared" si="11"/>
        <v>205000</v>
      </c>
      <c r="I169" s="13">
        <v>65826</v>
      </c>
      <c r="J169" s="40">
        <f t="shared" si="12"/>
        <v>65826</v>
      </c>
    </row>
    <row r="170" spans="1:10" ht="15" customHeight="1" x14ac:dyDescent="0.25">
      <c r="A170" s="8" t="s">
        <v>120</v>
      </c>
      <c r="B170" s="26" t="s">
        <v>121</v>
      </c>
      <c r="C170" s="16" t="s">
        <v>4</v>
      </c>
      <c r="D170" s="1">
        <v>1</v>
      </c>
      <c r="E170" s="19">
        <v>12500</v>
      </c>
      <c r="F170" s="40">
        <f t="shared" si="9"/>
        <v>12500</v>
      </c>
      <c r="G170" s="19">
        <v>8500</v>
      </c>
      <c r="H170" s="40">
        <f t="shared" si="11"/>
        <v>8500</v>
      </c>
      <c r="I170" s="19">
        <v>30475</v>
      </c>
      <c r="J170" s="40">
        <f t="shared" si="12"/>
        <v>30475</v>
      </c>
    </row>
    <row r="171" spans="1:10" ht="15" customHeight="1" x14ac:dyDescent="0.25">
      <c r="A171" s="8">
        <v>6.11</v>
      </c>
      <c r="B171" s="26" t="s">
        <v>190</v>
      </c>
      <c r="C171" s="16" t="s">
        <v>4</v>
      </c>
      <c r="D171" s="1">
        <v>1</v>
      </c>
      <c r="E171" s="19">
        <v>99700</v>
      </c>
      <c r="F171" s="40">
        <f t="shared" si="9"/>
        <v>99700</v>
      </c>
      <c r="G171" s="19">
        <v>42500</v>
      </c>
      <c r="H171" s="40">
        <f t="shared" si="11"/>
        <v>42500</v>
      </c>
      <c r="I171" s="19">
        <v>54855</v>
      </c>
      <c r="J171" s="40">
        <f t="shared" si="12"/>
        <v>54855</v>
      </c>
    </row>
    <row r="172" spans="1:10" x14ac:dyDescent="0.25">
      <c r="A172" s="8">
        <v>6.12</v>
      </c>
      <c r="B172" s="26" t="s">
        <v>15</v>
      </c>
      <c r="C172" s="12" t="s">
        <v>6</v>
      </c>
      <c r="D172" s="1">
        <v>1</v>
      </c>
      <c r="E172" s="19">
        <v>87600</v>
      </c>
      <c r="F172" s="40">
        <f t="shared" si="9"/>
        <v>87600</v>
      </c>
      <c r="G172" s="19">
        <v>35500</v>
      </c>
      <c r="H172" s="40">
        <f t="shared" si="11"/>
        <v>35500</v>
      </c>
      <c r="I172" s="19">
        <v>30475</v>
      </c>
      <c r="J172" s="40">
        <f t="shared" si="12"/>
        <v>30475</v>
      </c>
    </row>
    <row r="173" spans="1:10" x14ac:dyDescent="0.25">
      <c r="A173" s="8"/>
      <c r="B173" s="26"/>
      <c r="C173" s="12"/>
      <c r="D173" s="1"/>
      <c r="E173" s="19"/>
      <c r="F173" s="40">
        <f t="shared" si="9"/>
        <v>0</v>
      </c>
      <c r="G173" s="19"/>
      <c r="H173" s="40">
        <f t="shared" si="11"/>
        <v>0</v>
      </c>
      <c r="I173" s="19"/>
      <c r="J173" s="40">
        <f t="shared" si="12"/>
        <v>0</v>
      </c>
    </row>
    <row r="174" spans="1:10" x14ac:dyDescent="0.25">
      <c r="A174" s="8"/>
      <c r="B174" s="26"/>
      <c r="C174" s="12"/>
      <c r="D174" s="1"/>
      <c r="E174" s="19"/>
      <c r="F174" s="40">
        <f t="shared" si="9"/>
        <v>0</v>
      </c>
      <c r="G174" s="19"/>
      <c r="H174" s="40">
        <f t="shared" si="11"/>
        <v>0</v>
      </c>
      <c r="I174" s="19"/>
      <c r="J174" s="40">
        <f t="shared" si="12"/>
        <v>0</v>
      </c>
    </row>
    <row r="175" spans="1:10" ht="15" customHeight="1" x14ac:dyDescent="0.25">
      <c r="A175" s="8">
        <v>7</v>
      </c>
      <c r="B175" s="41" t="s">
        <v>122</v>
      </c>
      <c r="C175" s="41"/>
      <c r="D175" s="41"/>
      <c r="E175" s="41"/>
      <c r="F175" s="40">
        <f t="shared" si="9"/>
        <v>0</v>
      </c>
      <c r="G175" s="54"/>
      <c r="H175" s="40">
        <f t="shared" si="11"/>
        <v>0</v>
      </c>
      <c r="I175" s="47"/>
      <c r="J175" s="40">
        <f t="shared" si="12"/>
        <v>0</v>
      </c>
    </row>
    <row r="176" spans="1:10" ht="15" customHeight="1" x14ac:dyDescent="0.25">
      <c r="A176" s="8" t="s">
        <v>123</v>
      </c>
      <c r="B176" s="26" t="s">
        <v>124</v>
      </c>
      <c r="C176" s="8" t="s">
        <v>3</v>
      </c>
      <c r="D176" s="1">
        <v>0.5</v>
      </c>
      <c r="E176" s="18">
        <v>45900</v>
      </c>
      <c r="F176" s="40">
        <f t="shared" si="9"/>
        <v>22950</v>
      </c>
      <c r="G176" s="18">
        <v>75200</v>
      </c>
      <c r="H176" s="40">
        <f t="shared" si="11"/>
        <v>37600</v>
      </c>
      <c r="I176" s="18">
        <v>19504</v>
      </c>
      <c r="J176" s="40">
        <f t="shared" si="12"/>
        <v>9752</v>
      </c>
    </row>
    <row r="177" spans="1:10" ht="15" customHeight="1" x14ac:dyDescent="0.25">
      <c r="A177" s="8" t="s">
        <v>125</v>
      </c>
      <c r="B177" s="26" t="s">
        <v>126</v>
      </c>
      <c r="C177" s="8" t="s">
        <v>3</v>
      </c>
      <c r="D177" s="1">
        <v>0.5</v>
      </c>
      <c r="E177" s="18">
        <v>98100</v>
      </c>
      <c r="F177" s="40">
        <f t="shared" si="9"/>
        <v>49050</v>
      </c>
      <c r="G177" s="18">
        <v>14500</v>
      </c>
      <c r="H177" s="40">
        <f t="shared" si="11"/>
        <v>7250</v>
      </c>
      <c r="I177" s="18">
        <v>100689</v>
      </c>
      <c r="J177" s="40">
        <f t="shared" si="12"/>
        <v>50344.5</v>
      </c>
    </row>
    <row r="178" spans="1:10" ht="16.5" customHeight="1" x14ac:dyDescent="0.25">
      <c r="A178" s="8" t="s">
        <v>127</v>
      </c>
      <c r="B178" s="26" t="s">
        <v>128</v>
      </c>
      <c r="C178" s="8" t="s">
        <v>4</v>
      </c>
      <c r="D178" s="1">
        <v>1</v>
      </c>
      <c r="E178" s="18">
        <v>489700</v>
      </c>
      <c r="F178" s="40">
        <f t="shared" si="9"/>
        <v>489700</v>
      </c>
      <c r="G178" s="18">
        <v>555000</v>
      </c>
      <c r="H178" s="40">
        <f t="shared" si="11"/>
        <v>555000</v>
      </c>
      <c r="I178" s="18">
        <v>98130</v>
      </c>
      <c r="J178" s="40">
        <f t="shared" si="12"/>
        <v>98130</v>
      </c>
    </row>
    <row r="179" spans="1:10" ht="90" x14ac:dyDescent="0.25">
      <c r="A179" s="8" t="s">
        <v>129</v>
      </c>
      <c r="B179" s="26" t="s">
        <v>130</v>
      </c>
      <c r="C179" s="24" t="s">
        <v>3</v>
      </c>
      <c r="D179" s="1">
        <v>1</v>
      </c>
      <c r="E179" s="18">
        <v>39800</v>
      </c>
      <c r="F179" s="40">
        <f t="shared" si="9"/>
        <v>39800</v>
      </c>
      <c r="G179" s="18">
        <v>178500</v>
      </c>
      <c r="H179" s="40">
        <f t="shared" si="11"/>
        <v>178500</v>
      </c>
      <c r="I179" s="18">
        <v>4906</v>
      </c>
      <c r="J179" s="40">
        <f t="shared" si="12"/>
        <v>4906</v>
      </c>
    </row>
    <row r="180" spans="1:10" ht="15.75" customHeight="1" x14ac:dyDescent="0.25">
      <c r="A180" s="8">
        <v>7.5</v>
      </c>
      <c r="B180" s="26" t="s">
        <v>224</v>
      </c>
      <c r="C180" s="35" t="s">
        <v>186</v>
      </c>
      <c r="D180" s="1">
        <v>0.5</v>
      </c>
      <c r="E180" s="18">
        <v>126400</v>
      </c>
      <c r="F180" s="40">
        <f t="shared" si="9"/>
        <v>63200</v>
      </c>
      <c r="G180" s="52">
        <v>82500</v>
      </c>
      <c r="H180" s="40">
        <f t="shared" si="11"/>
        <v>41250</v>
      </c>
      <c r="I180" s="44">
        <v>85330</v>
      </c>
      <c r="J180" s="40">
        <f t="shared" si="12"/>
        <v>42665</v>
      </c>
    </row>
    <row r="181" spans="1:10" ht="15.75" customHeight="1" x14ac:dyDescent="0.25">
      <c r="A181" s="8">
        <v>7.5</v>
      </c>
      <c r="B181" s="26" t="s">
        <v>262</v>
      </c>
      <c r="C181" s="35" t="s">
        <v>186</v>
      </c>
      <c r="D181" s="1">
        <v>0.5</v>
      </c>
      <c r="E181" s="19">
        <v>126400</v>
      </c>
      <c r="F181" s="40">
        <f t="shared" si="9"/>
        <v>63200</v>
      </c>
      <c r="G181" s="52">
        <v>161500</v>
      </c>
      <c r="H181" s="40">
        <f t="shared" si="11"/>
        <v>80750</v>
      </c>
      <c r="I181" s="44">
        <v>146280</v>
      </c>
      <c r="J181" s="40">
        <f t="shared" si="12"/>
        <v>73140</v>
      </c>
    </row>
    <row r="182" spans="1:10" ht="15.75" customHeight="1" x14ac:dyDescent="0.25">
      <c r="A182" s="8">
        <v>7.6</v>
      </c>
      <c r="B182" s="26" t="s">
        <v>191</v>
      </c>
      <c r="C182" s="35" t="s">
        <v>6</v>
      </c>
      <c r="D182" s="1">
        <v>1</v>
      </c>
      <c r="E182" s="19">
        <v>456900</v>
      </c>
      <c r="F182" s="40">
        <f t="shared" si="9"/>
        <v>456900</v>
      </c>
      <c r="G182" s="52">
        <v>2960000</v>
      </c>
      <c r="H182" s="40">
        <f t="shared" si="11"/>
        <v>2960000</v>
      </c>
      <c r="I182" s="44">
        <v>353510</v>
      </c>
      <c r="J182" s="40">
        <f t="shared" si="12"/>
        <v>353510</v>
      </c>
    </row>
    <row r="183" spans="1:10" ht="15.75" customHeight="1" x14ac:dyDescent="0.25">
      <c r="A183" s="8">
        <v>7.7</v>
      </c>
      <c r="B183" s="26" t="s">
        <v>273</v>
      </c>
      <c r="C183" s="35" t="s">
        <v>6</v>
      </c>
      <c r="D183" s="1">
        <v>1</v>
      </c>
      <c r="E183" s="19">
        <v>1500000</v>
      </c>
      <c r="F183" s="40">
        <f t="shared" ref="F183" si="13">E183*D183</f>
        <v>1500000</v>
      </c>
      <c r="G183" s="52">
        <v>3450000</v>
      </c>
      <c r="H183" s="40">
        <f t="shared" ref="H183" si="14">G183*D183</f>
        <v>3450000</v>
      </c>
      <c r="I183" s="44">
        <v>702000</v>
      </c>
      <c r="J183" s="40">
        <f t="shared" ref="J183" si="15">I183*D183</f>
        <v>702000</v>
      </c>
    </row>
    <row r="184" spans="1:10" ht="15.75" customHeight="1" x14ac:dyDescent="0.25">
      <c r="B184" s="27"/>
      <c r="C184" s="27"/>
      <c r="D184" s="27"/>
      <c r="E184" s="33"/>
      <c r="F184" s="34"/>
      <c r="G184" s="33"/>
      <c r="H184" s="34"/>
      <c r="I184" s="33"/>
      <c r="J184" s="34"/>
    </row>
    <row r="185" spans="1:10" ht="15.75" customHeight="1" x14ac:dyDescent="0.25">
      <c r="B185" s="27" t="s">
        <v>139</v>
      </c>
      <c r="C185" s="27"/>
      <c r="D185" s="27"/>
      <c r="E185" s="28" t="s">
        <v>7</v>
      </c>
      <c r="F185" s="29">
        <f>+SUM(F6:F183)</f>
        <v>77725240</v>
      </c>
      <c r="G185" s="28" t="s">
        <v>7</v>
      </c>
      <c r="H185" s="29">
        <f>+SUM(H6:H183)</f>
        <v>67766850.168750003</v>
      </c>
      <c r="I185" s="28" t="s">
        <v>7</v>
      </c>
      <c r="J185" s="29">
        <f>+SUM(J6:J183)</f>
        <v>45989290</v>
      </c>
    </row>
    <row r="186" spans="1:10" ht="15.75" customHeight="1" x14ac:dyDescent="0.25">
      <c r="B186" s="27"/>
      <c r="C186" s="27"/>
      <c r="D186" s="27"/>
      <c r="E186" s="28" t="s">
        <v>192</v>
      </c>
      <c r="F186" s="29">
        <f>F185*0.15</f>
        <v>11658786</v>
      </c>
      <c r="G186" s="28" t="s">
        <v>265</v>
      </c>
      <c r="H186" s="29">
        <f>H185*0.18</f>
        <v>12198033.030375</v>
      </c>
      <c r="I186" s="28" t="s">
        <v>268</v>
      </c>
      <c r="J186" s="29">
        <f>J185*0.2</f>
        <v>9197858</v>
      </c>
    </row>
    <row r="187" spans="1:10" ht="15.75" customHeight="1" x14ac:dyDescent="0.25">
      <c r="B187" s="27" t="s">
        <v>139</v>
      </c>
      <c r="C187" s="27"/>
      <c r="D187" s="27"/>
      <c r="E187" s="30" t="s">
        <v>193</v>
      </c>
      <c r="F187" s="29">
        <f>F185*0.05</f>
        <v>3886262</v>
      </c>
      <c r="G187" s="30" t="s">
        <v>266</v>
      </c>
      <c r="H187" s="29">
        <f>H185*0.08</f>
        <v>5421348.0135000004</v>
      </c>
      <c r="I187" s="30" t="s">
        <v>267</v>
      </c>
      <c r="J187" s="29">
        <f>J185*0.15</f>
        <v>6898393.5</v>
      </c>
    </row>
    <row r="188" spans="1:10" ht="15.75" customHeight="1" x14ac:dyDescent="0.25">
      <c r="B188" s="27"/>
      <c r="C188" s="27"/>
      <c r="D188" s="27"/>
      <c r="E188" s="31" t="s">
        <v>138</v>
      </c>
      <c r="F188" s="29">
        <f>F187*0.19</f>
        <v>738389.78</v>
      </c>
      <c r="G188" s="31" t="s">
        <v>138</v>
      </c>
      <c r="H188" s="29">
        <f>H187*0.19</f>
        <v>1030056.1225650001</v>
      </c>
      <c r="I188" s="31" t="s">
        <v>138</v>
      </c>
      <c r="J188" s="29">
        <f>J187*0.19</f>
        <v>1310694.7650000001</v>
      </c>
    </row>
    <row r="189" spans="1:10" ht="15.75" customHeight="1" x14ac:dyDescent="0.25">
      <c r="B189" s="27"/>
      <c r="C189" s="27"/>
      <c r="D189" s="27"/>
      <c r="E189" s="31" t="s">
        <v>8</v>
      </c>
      <c r="F189" s="32">
        <f>SUM(F185:F188)</f>
        <v>94008677.780000001</v>
      </c>
      <c r="G189" s="31" t="s">
        <v>8</v>
      </c>
      <c r="H189" s="32">
        <f>SUM(H185:H188)</f>
        <v>86416287.335190013</v>
      </c>
      <c r="I189" s="31" t="s">
        <v>8</v>
      </c>
      <c r="J189" s="32">
        <f>SUM(J185:J188)</f>
        <v>63396236.265000001</v>
      </c>
    </row>
    <row r="190" spans="1:10" ht="15.75" customHeight="1" x14ac:dyDescent="0.25">
      <c r="A190" s="27"/>
      <c r="B190" s="27"/>
      <c r="C190" s="27"/>
      <c r="D190" s="27"/>
      <c r="E190" s="27"/>
      <c r="F190" s="27"/>
      <c r="G190" s="27"/>
      <c r="H190" s="27"/>
      <c r="I190" s="27"/>
      <c r="J190" s="27"/>
    </row>
    <row r="191" spans="1:10" x14ac:dyDescent="0.25">
      <c r="A191" s="27"/>
      <c r="B191" s="27"/>
      <c r="C191" s="27"/>
      <c r="D191" s="27"/>
      <c r="E191" s="48" t="s">
        <v>271</v>
      </c>
      <c r="F191" s="49">
        <f>+AVERAGE(F189,H189,J189)</f>
        <v>81273733.793396667</v>
      </c>
      <c r="G191" s="27"/>
      <c r="H191" s="27"/>
      <c r="I191" s="27"/>
      <c r="J191" s="27"/>
    </row>
    <row r="192" spans="1:10" x14ac:dyDescent="0.25">
      <c r="E192" s="48" t="s">
        <v>272</v>
      </c>
      <c r="F192" s="49">
        <f>+F189</f>
        <v>94008677.780000001</v>
      </c>
    </row>
    <row r="194" spans="5:10" x14ac:dyDescent="0.25">
      <c r="E194" s="48" t="s">
        <v>274</v>
      </c>
      <c r="F194" s="49">
        <f>35140425+9385301</f>
        <v>44525726</v>
      </c>
      <c r="G194" s="9" t="s">
        <v>270</v>
      </c>
    </row>
    <row r="195" spans="5:10" x14ac:dyDescent="0.25">
      <c r="F195" s="56">
        <f>+F192-F194</f>
        <v>49482951.780000001</v>
      </c>
    </row>
    <row r="196" spans="5:10" x14ac:dyDescent="0.25">
      <c r="F196" s="4" t="s">
        <v>139</v>
      </c>
      <c r="H196" s="4" t="s">
        <v>139</v>
      </c>
      <c r="J196" s="4" t="s">
        <v>139</v>
      </c>
    </row>
  </sheetData>
  <mergeCells count="6">
    <mergeCell ref="I3:J3"/>
    <mergeCell ref="B100:F100"/>
    <mergeCell ref="B57:F57"/>
    <mergeCell ref="A1:F1"/>
    <mergeCell ref="E3:F3"/>
    <mergeCell ref="G3:H3"/>
  </mergeCells>
  <phoneticPr fontId="29" type="noConversion"/>
  <printOptions horizontalCentered="1"/>
  <pageMargins left="0.11811023622047245" right="0.11811023622047245" top="0.15748031496062992" bottom="0.15748031496062992"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7f432dc-e691-4a29-8f72-55297a1b44b5" xsi:nil="true"/>
    <lcf76f155ced4ddcb4097134ff3c332f xmlns="fdc22cf3-691a-4596-82fc-d4a1430e0a4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536C2FD02A8B34B8827C5165D4C655F" ma:contentTypeVersion="18" ma:contentTypeDescription="Crear nuevo documento." ma:contentTypeScope="" ma:versionID="ae397e9d48898f1eba59c3073838b4b4">
  <xsd:schema xmlns:xsd="http://www.w3.org/2001/XMLSchema" xmlns:xs="http://www.w3.org/2001/XMLSchema" xmlns:p="http://schemas.microsoft.com/office/2006/metadata/properties" xmlns:ns2="fdc22cf3-691a-4596-82fc-d4a1430e0a4f" xmlns:ns3="a9a8625f-1b19-48e6-9448-a7c0058e6fc7" xmlns:ns4="c7f432dc-e691-4a29-8f72-55297a1b44b5" targetNamespace="http://schemas.microsoft.com/office/2006/metadata/properties" ma:root="true" ma:fieldsID="f454073f86ff570d201f53f9e5f7fa73" ns2:_="" ns3:_="" ns4:_="">
    <xsd:import namespace="fdc22cf3-691a-4596-82fc-d4a1430e0a4f"/>
    <xsd:import namespace="a9a8625f-1b19-48e6-9448-a7c0058e6fc7"/>
    <xsd:import namespace="c7f432dc-e691-4a29-8f72-55297a1b44b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c22cf3-691a-4596-82fc-d4a1430e0a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0c2d0a0-2884-445e-9128-0075915a0a7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a8625f-1b19-48e6-9448-a7c0058e6fc7"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f432dc-e691-4a29-8f72-55297a1b44b5" elementFormDefault="qualified">
    <xsd:import namespace="http://schemas.microsoft.com/office/2006/documentManagement/types"/>
    <xsd:import namespace="http://schemas.microsoft.com/office/infopath/2007/PartnerControls"/>
    <xsd:element name="TaxCatchAll" ma:index="23" nillable="true" ma:displayName="Columna global de taxonomía" ma:hidden="true" ma:list="{7110905d-db6d-4dfd-a66d-bac2371bdef9}" ma:internalName="TaxCatchAll" ma:showField="CatchAllData" ma:web="c7f432dc-e691-4a29-8f72-55297a1b44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60C4E3-6F31-4327-B4B2-82FA0A8FE8C7}">
  <ds:schemaRefs>
    <ds:schemaRef ds:uri="http://schemas.microsoft.com/office/2006/metadata/properties"/>
    <ds:schemaRef ds:uri="http://schemas.microsoft.com/office/infopath/2007/PartnerControls"/>
    <ds:schemaRef ds:uri="c7f432dc-e691-4a29-8f72-55297a1b44b5"/>
    <ds:schemaRef ds:uri="fdc22cf3-691a-4596-82fc-d4a1430e0a4f"/>
  </ds:schemaRefs>
</ds:datastoreItem>
</file>

<file path=customXml/itemProps2.xml><?xml version="1.0" encoding="utf-8"?>
<ds:datastoreItem xmlns:ds="http://schemas.openxmlformats.org/officeDocument/2006/customXml" ds:itemID="{266F8B76-4EF0-464F-8113-33663D083323}">
  <ds:schemaRefs>
    <ds:schemaRef ds:uri="http://schemas.microsoft.com/sharepoint/v3/contenttype/forms"/>
  </ds:schemaRefs>
</ds:datastoreItem>
</file>

<file path=customXml/itemProps3.xml><?xml version="1.0" encoding="utf-8"?>
<ds:datastoreItem xmlns:ds="http://schemas.openxmlformats.org/officeDocument/2006/customXml" ds:itemID="{10545EEA-ABBA-4B2D-86C1-4DE17CC0FA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c22cf3-691a-4596-82fc-d4a1430e0a4f"/>
    <ds:schemaRef ds:uri="a9a8625f-1b19-48e6-9448-a7c0058e6fc7"/>
    <ds:schemaRef ds:uri="c7f432dc-e691-4a29-8f72-55297a1b44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Formulario</vt:lpstr>
      <vt:lpstr>Cuadro técnico</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 López</dc:creator>
  <cp:lastModifiedBy>JUAN FELIPE RAMIREZ VELEZ</cp:lastModifiedBy>
  <cp:lastPrinted>2019-12-18T18:42:40Z</cp:lastPrinted>
  <dcterms:created xsi:type="dcterms:W3CDTF">2019-10-23T16:57:44Z</dcterms:created>
  <dcterms:modified xsi:type="dcterms:W3CDTF">2024-10-15T21:52:42Z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0x0101007536C2FD02A8B34B8827C5165D4C655F</vt:lpwstr>
  </property>
  <property fmtid="{D5CDD505-2E9C-101B-9397-08002B2CF9AE}" pid="3" name="MediaServiceImageTags">
    <vt:lpwstr/>
  </property>
</Properties>
</file>